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para publicar\"/>
    </mc:Choice>
  </mc:AlternateContent>
  <bookViews>
    <workbookView xWindow="0" yWindow="0" windowWidth="24000" windowHeight="9525"/>
  </bookViews>
  <sheets>
    <sheet name="Cronograma - ESTAC+SALAS - proc" sheetId="6" r:id="rId1"/>
  </sheets>
  <definedNames>
    <definedName name="_xlnm.Print_Area" localSheetId="0">'Cronograma - ESTAC+SALAS - proc'!$A$1:$H$106</definedName>
  </definedNames>
  <calcPr calcId="162913"/>
</workbook>
</file>

<file path=xl/calcChain.xml><?xml version="1.0" encoding="utf-8"?>
<calcChain xmlns="http://schemas.openxmlformats.org/spreadsheetml/2006/main">
  <c r="H106" i="6" l="1"/>
  <c r="H104" i="6" s="1"/>
  <c r="G106" i="6"/>
  <c r="G104" i="6" s="1"/>
  <c r="F106" i="6"/>
  <c r="E106" i="6"/>
  <c r="E104" i="6" s="1"/>
  <c r="D106" i="6"/>
  <c r="D104" i="6" s="1"/>
  <c r="F104" i="6"/>
  <c r="C104" i="6"/>
  <c r="F103" i="6"/>
  <c r="E103" i="6"/>
  <c r="G97" i="6"/>
  <c r="F101" i="6"/>
  <c r="E101" i="6"/>
  <c r="H97" i="6"/>
  <c r="F99" i="6"/>
  <c r="F97" i="6" s="1"/>
  <c r="E99" i="6"/>
  <c r="E97" i="6" s="1"/>
  <c r="D97" i="6"/>
  <c r="C97" i="6"/>
  <c r="H96" i="6"/>
  <c r="H84" i="6" s="1"/>
  <c r="G96" i="6"/>
  <c r="F96" i="6"/>
  <c r="G94" i="6"/>
  <c r="F94" i="6"/>
  <c r="E94" i="6"/>
  <c r="H90" i="6"/>
  <c r="G90" i="6"/>
  <c r="F90" i="6"/>
  <c r="F84" i="6" s="1"/>
  <c r="H92" i="6"/>
  <c r="G92" i="6"/>
  <c r="G84" i="6" s="1"/>
  <c r="F92" i="6"/>
  <c r="F88" i="6"/>
  <c r="F86" i="6"/>
  <c r="E86" i="6"/>
  <c r="E84" i="6" s="1"/>
  <c r="D84" i="6"/>
  <c r="C84" i="6"/>
  <c r="H83" i="6"/>
  <c r="G83" i="6"/>
  <c r="F83" i="6"/>
  <c r="G81" i="6"/>
  <c r="F81" i="6"/>
  <c r="G79" i="6"/>
  <c r="H77" i="6"/>
  <c r="H75" i="6"/>
  <c r="H73" i="6"/>
  <c r="H59" i="6" s="1"/>
  <c r="G71" i="6"/>
  <c r="H69" i="6"/>
  <c r="G69" i="6"/>
  <c r="G67" i="6"/>
  <c r="F65" i="6"/>
  <c r="F63" i="6"/>
  <c r="E63" i="6"/>
  <c r="G61" i="6"/>
  <c r="F61" i="6"/>
  <c r="F59" i="6" s="1"/>
  <c r="E61" i="6"/>
  <c r="D59" i="6"/>
  <c r="C59" i="6"/>
  <c r="F58" i="6"/>
  <c r="E58" i="6"/>
  <c r="G56" i="6"/>
  <c r="G54" i="6"/>
  <c r="G42" i="6" s="1"/>
  <c r="F52" i="6"/>
  <c r="F50" i="6"/>
  <c r="E50" i="6"/>
  <c r="D50" i="6"/>
  <c r="E48" i="6"/>
  <c r="D48" i="6"/>
  <c r="E46" i="6"/>
  <c r="E42" i="6" s="1"/>
  <c r="D46" i="6"/>
  <c r="H42" i="6"/>
  <c r="D44" i="6"/>
  <c r="D42" i="6" s="1"/>
  <c r="F42" i="6"/>
  <c r="C42" i="6"/>
  <c r="F41" i="6"/>
  <c r="G39" i="6"/>
  <c r="F39" i="6"/>
  <c r="E39" i="6"/>
  <c r="D39" i="6"/>
  <c r="G37" i="6"/>
  <c r="G35" i="6"/>
  <c r="F35" i="6"/>
  <c r="E35" i="6"/>
  <c r="F33" i="6"/>
  <c r="E33" i="6"/>
  <c r="E31" i="6"/>
  <c r="G29" i="6"/>
  <c r="F29" i="6"/>
  <c r="E29" i="6"/>
  <c r="F27" i="6"/>
  <c r="E25" i="6"/>
  <c r="F23" i="6"/>
  <c r="E23" i="6"/>
  <c r="F21" i="6"/>
  <c r="E21" i="6"/>
  <c r="F19" i="6"/>
  <c r="F11" i="6" s="1"/>
  <c r="F17" i="6"/>
  <c r="E17" i="6"/>
  <c r="D17" i="6"/>
  <c r="H11" i="6"/>
  <c r="D15" i="6"/>
  <c r="D11" i="6" s="1"/>
  <c r="E11" i="6"/>
  <c r="D13" i="6"/>
  <c r="G11" i="6"/>
  <c r="C11" i="6"/>
  <c r="H10" i="6"/>
  <c r="G10" i="6"/>
  <c r="G6" i="6" s="1"/>
  <c r="F10" i="6"/>
  <c r="E10" i="6"/>
  <c r="D10" i="6"/>
  <c r="H8" i="6"/>
  <c r="G8" i="6"/>
  <c r="F8" i="6"/>
  <c r="E8" i="6"/>
  <c r="E6" i="6" s="1"/>
  <c r="D8" i="6"/>
  <c r="F6" i="6"/>
  <c r="C6" i="6"/>
  <c r="C4" i="6"/>
  <c r="K3" i="6" s="1"/>
  <c r="D6" i="6" l="1"/>
  <c r="H6" i="6"/>
  <c r="G59" i="6"/>
  <c r="G4" i="6" s="1"/>
  <c r="G5" i="6" s="1"/>
  <c r="E59" i="6"/>
  <c r="E4" i="6" s="1"/>
  <c r="E5" i="6" s="1"/>
  <c r="D4" i="6"/>
  <c r="D5" i="6" s="1"/>
  <c r="H4" i="6"/>
  <c r="H5" i="6" s="1"/>
  <c r="F4" i="6"/>
  <c r="F5" i="6" s="1"/>
  <c r="O5" i="6"/>
  <c r="N5" i="6"/>
  <c r="L5" i="6"/>
  <c r="M5" i="6"/>
  <c r="K5" i="6"/>
  <c r="C5" i="6"/>
</calcChain>
</file>

<file path=xl/sharedStrings.xml><?xml version="1.0" encoding="utf-8"?>
<sst xmlns="http://schemas.openxmlformats.org/spreadsheetml/2006/main" count="112" uniqueCount="107">
  <si>
    <t>Item</t>
  </si>
  <si>
    <t xml:space="preserve">DESCRIÇÃO DOS SERVIÇOS </t>
  </si>
  <si>
    <t>P. Total</t>
  </si>
  <si>
    <t>2.1</t>
  </si>
  <si>
    <t>IMPERMEABILIZAÇÃO</t>
  </si>
  <si>
    <t>PINTURA</t>
  </si>
  <si>
    <t>CRONOGRAMA FÍSICO X FINANCEIRO</t>
  </si>
  <si>
    <t xml:space="preserve">1º Mês </t>
  </si>
  <si>
    <t xml:space="preserve">2º Mês </t>
  </si>
  <si>
    <t xml:space="preserve">3º Mês </t>
  </si>
  <si>
    <t xml:space="preserve">4º Mês </t>
  </si>
  <si>
    <t xml:space="preserve">ADMINISTRAÇÃO LOCAL </t>
  </si>
  <si>
    <t xml:space="preserve">5º Mês </t>
  </si>
  <si>
    <t>1.1</t>
  </si>
  <si>
    <t>2.2</t>
  </si>
  <si>
    <t>2.3</t>
  </si>
  <si>
    <t>3.1</t>
  </si>
  <si>
    <t>3.2</t>
  </si>
  <si>
    <t>4.1</t>
  </si>
  <si>
    <t>4.2</t>
  </si>
  <si>
    <t>INSTALAÇÃO DO CANTEIRO DE OBRAS</t>
  </si>
  <si>
    <t>3.3</t>
  </si>
  <si>
    <t>3.4</t>
  </si>
  <si>
    <t>3.5</t>
  </si>
  <si>
    <t>3.6</t>
  </si>
  <si>
    <t>3.7</t>
  </si>
  <si>
    <t>5.1</t>
  </si>
  <si>
    <t>1.2</t>
  </si>
  <si>
    <t xml:space="preserve">RETIRADAS E DEMOLIÇÕES </t>
  </si>
  <si>
    <t>ESTRUTURA DO PISO</t>
  </si>
  <si>
    <t xml:space="preserve">VEDAÇÃO </t>
  </si>
  <si>
    <t>FORROS</t>
  </si>
  <si>
    <t xml:space="preserve">ESQUADRIAS </t>
  </si>
  <si>
    <t>VIDROS</t>
  </si>
  <si>
    <t xml:space="preserve">BALCÃO DE ATENDIMENTO </t>
  </si>
  <si>
    <t>REVESTIMENTO</t>
  </si>
  <si>
    <t>BANCADA DE GRANITO</t>
  </si>
  <si>
    <t>SOLEIRAS E RODAPÉS</t>
  </si>
  <si>
    <t>FUTURA SALA DA BIBLIOTECA</t>
  </si>
  <si>
    <t>INSTALAÇÕES ELÉTRICAS</t>
  </si>
  <si>
    <t xml:space="preserve">COBERTURA DAS VAGAS OFICIAIS </t>
  </si>
  <si>
    <t xml:space="preserve">DEMOLIÇÃO E RETIRADAS </t>
  </si>
  <si>
    <t xml:space="preserve">FUNDAÇÃO </t>
  </si>
  <si>
    <t xml:space="preserve">ESTRUTURA METÁLICA PARA COBERTURA </t>
  </si>
  <si>
    <t xml:space="preserve">COBERTURA </t>
  </si>
  <si>
    <t xml:space="preserve">CALHAS E CAIXAS PARA ÁGUA PLUVIAL </t>
  </si>
  <si>
    <t>DEMOLIÇÕES E RETIRADAS</t>
  </si>
  <si>
    <t>MOVIMENTO DE TERRA</t>
  </si>
  <si>
    <t xml:space="preserve">AMPLIAÇÃO DAS INSTALAÇÕES DE ÁGUA PLUVIAL </t>
  </si>
  <si>
    <t xml:space="preserve">PAVIMENTAÇÃO </t>
  </si>
  <si>
    <t>LIMPEZA DA REDE DE DRENAGEM EXISTENTE</t>
  </si>
  <si>
    <t xml:space="preserve">PISOS EXTERNOS (ROTA ACESSÍVEL) </t>
  </si>
  <si>
    <t>REPARO NA CALÇADA EXTERNA</t>
  </si>
  <si>
    <t xml:space="preserve">DEMARCAÇÃO DE VAGAS </t>
  </si>
  <si>
    <t>PAISAGISMO</t>
  </si>
  <si>
    <t>JARDINEIRA</t>
  </si>
  <si>
    <t xml:space="preserve">RESERVATÓRIO PARA APROVEITAMENTO DA ÁGUA DA CHUVA </t>
  </si>
  <si>
    <t xml:space="preserve">SERVIÇOS PRELIMINARES </t>
  </si>
  <si>
    <t>CASA DE BOMBA</t>
  </si>
  <si>
    <t>FILTRO</t>
  </si>
  <si>
    <t>RESERVATÓRIO EM CONCRETO</t>
  </si>
  <si>
    <t xml:space="preserve">INSTALAÇÕES HIDRÁULICAS </t>
  </si>
  <si>
    <t xml:space="preserve">ADEQUAÇÃO DOS DRENOS DE AR CONDICIONADO E JUNTAS DE DILATAÇÃO </t>
  </si>
  <si>
    <t xml:space="preserve">RECUPERAÇÃO DAS JUNTAS DE DILATAÇÃO </t>
  </si>
  <si>
    <t xml:space="preserve">RETIRADA DE ENTULHO </t>
  </si>
  <si>
    <t xml:space="preserve">BASE DO RESERVATÓRIO </t>
  </si>
  <si>
    <t xml:space="preserve">ACABAMENTO PARA OS DRENOS DE AR CONDICONADO </t>
  </si>
  <si>
    <t>PINTURAS</t>
  </si>
  <si>
    <t xml:space="preserve">BASE PARA POSTE </t>
  </si>
  <si>
    <t>SPDA</t>
  </si>
  <si>
    <t>INSTALAÇÕES DE REDE DE LÓGICA</t>
  </si>
  <si>
    <t>ADMINISTRAÇÃO LOCAL E CANTEIRO DE OBRAS</t>
  </si>
  <si>
    <t>2.4</t>
  </si>
  <si>
    <t>2.5</t>
  </si>
  <si>
    <t>2.6</t>
  </si>
  <si>
    <t>2.7</t>
  </si>
  <si>
    <t>2.8</t>
  </si>
  <si>
    <t>2.9</t>
  </si>
  <si>
    <t>2.10</t>
  </si>
  <si>
    <t>2.11</t>
  </si>
  <si>
    <t>2.12</t>
  </si>
  <si>
    <t>2.13</t>
  </si>
  <si>
    <t>2.14</t>
  </si>
  <si>
    <t>2.15</t>
  </si>
  <si>
    <t xml:space="preserve">OBRA: REFORMA DO ESTACIONAMENTO E CONSTRUÇÃO DE NOVAS SALAS, NA SEDE DO TCE-ES                          </t>
  </si>
  <si>
    <t xml:space="preserve">REFORMA DO ESTACIONAMENTO E CONSTRUÇÃO DE NOVAS SALAS, NA SEDE DO TCE-ES    </t>
  </si>
  <si>
    <t>4.3</t>
  </si>
  <si>
    <t>4.4</t>
  </si>
  <si>
    <t>4.5</t>
  </si>
  <si>
    <t>4.6</t>
  </si>
  <si>
    <t>4.7</t>
  </si>
  <si>
    <t>4.8</t>
  </si>
  <si>
    <t>4.9</t>
  </si>
  <si>
    <t>4.10</t>
  </si>
  <si>
    <t>4.11</t>
  </si>
  <si>
    <t>4.12</t>
  </si>
  <si>
    <t>5.2</t>
  </si>
  <si>
    <t>5.3</t>
  </si>
  <si>
    <t>5.4</t>
  </si>
  <si>
    <t>5.5</t>
  </si>
  <si>
    <t>5.6</t>
  </si>
  <si>
    <t>6.1</t>
  </si>
  <si>
    <t>6.2</t>
  </si>
  <si>
    <t>6.3</t>
  </si>
  <si>
    <t>7.1</t>
  </si>
  <si>
    <t xml:space="preserve">CONSTRUÇÃO DE NOVAS SALAS </t>
  </si>
  <si>
    <t>REFORMA E AMPLIAÇÃO DO ESTACIONAMENTO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</si>
</sst>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&quot;R$&quot;\ #,##0.00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sz val="10"/>
      <name val="Arial"/>
      <family val="2"/>
    </font>
    <font>
      <b/>
      <sz val="12"/>
      <color theme="3" tint="0.39997558519241921"/>
      <name val="Arial"/>
      <family val="2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6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hair">
        <color indexed="64"/>
      </left>
      <right/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7">
    <xf numFmtId="0" fontId="0" fillId="0" borderId="0"/>
    <xf numFmtId="0" fontId="4" fillId="0" borderId="0"/>
    <xf numFmtId="0" fontId="4" fillId="0" borderId="0"/>
    <xf numFmtId="0" fontId="4" fillId="0" borderId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10">
    <xf numFmtId="0" fontId="0" fillId="0" borderId="0" xfId="0"/>
    <xf numFmtId="0" fontId="0" fillId="0" borderId="0" xfId="0" applyFill="1"/>
    <xf numFmtId="0" fontId="0" fillId="0" borderId="0" xfId="0" applyAlignment="1">
      <alignment vertical="center"/>
    </xf>
    <xf numFmtId="0" fontId="0" fillId="0" borderId="0" xfId="0" applyFill="1" applyAlignment="1">
      <alignment horizontal="right"/>
    </xf>
    <xf numFmtId="0" fontId="0" fillId="0" borderId="0" xfId="0" applyFill="1" applyAlignment="1">
      <alignment vertical="top"/>
    </xf>
    <xf numFmtId="0" fontId="0" fillId="0" borderId="0" xfId="0" applyFill="1" applyAlignment="1">
      <alignment vertical="center"/>
    </xf>
    <xf numFmtId="0" fontId="0" fillId="0" borderId="0" xfId="0" applyFill="1" applyAlignment="1">
      <alignment horizontal="center"/>
    </xf>
    <xf numFmtId="10" fontId="5" fillId="0" borderId="4" xfId="0" applyNumberFormat="1" applyFont="1" applyFill="1" applyBorder="1" applyAlignment="1">
      <alignment horizontal="center"/>
    </xf>
    <xf numFmtId="164" fontId="3" fillId="0" borderId="4" xfId="0" applyNumberFormat="1" applyFont="1" applyFill="1" applyBorder="1" applyAlignment="1">
      <alignment horizontal="center"/>
    </xf>
    <xf numFmtId="0" fontId="2" fillId="0" borderId="11" xfId="0" applyFont="1" applyFill="1" applyBorder="1" applyAlignment="1">
      <alignment horizontal="right" vertical="center"/>
    </xf>
    <xf numFmtId="0" fontId="2" fillId="0" borderId="12" xfId="0" applyFont="1" applyFill="1" applyBorder="1" applyAlignment="1">
      <alignment horizontal="center" vertical="center"/>
    </xf>
    <xf numFmtId="10" fontId="5" fillId="0" borderId="15" xfId="0" applyNumberFormat="1" applyFont="1" applyFill="1" applyBorder="1" applyAlignment="1">
      <alignment horizontal="center"/>
    </xf>
    <xf numFmtId="164" fontId="3" fillId="0" borderId="15" xfId="0" applyNumberFormat="1" applyFont="1" applyFill="1" applyBorder="1" applyAlignment="1">
      <alignment horizontal="center"/>
    </xf>
    <xf numFmtId="0" fontId="2" fillId="0" borderId="13" xfId="0" applyFont="1" applyFill="1" applyBorder="1" applyAlignment="1">
      <alignment horizontal="center" vertical="center"/>
    </xf>
    <xf numFmtId="164" fontId="2" fillId="0" borderId="5" xfId="0" applyNumberFormat="1" applyFont="1" applyFill="1" applyBorder="1" applyAlignment="1">
      <alignment horizontal="center" vertical="center"/>
    </xf>
    <xf numFmtId="10" fontId="5" fillId="0" borderId="10" xfId="0" applyNumberFormat="1" applyFont="1" applyFill="1" applyBorder="1" applyAlignment="1">
      <alignment horizontal="center"/>
    </xf>
    <xf numFmtId="164" fontId="3" fillId="0" borderId="10" xfId="0" applyNumberFormat="1" applyFont="1" applyFill="1" applyBorder="1" applyAlignment="1">
      <alignment horizontal="center"/>
    </xf>
    <xf numFmtId="0" fontId="2" fillId="2" borderId="1" xfId="0" applyFont="1" applyFill="1" applyBorder="1" applyAlignment="1">
      <alignment vertical="center"/>
    </xf>
    <xf numFmtId="164" fontId="2" fillId="3" borderId="8" xfId="0" applyNumberFormat="1" applyFont="1" applyFill="1" applyBorder="1" applyAlignment="1">
      <alignment horizontal="center" vertical="center"/>
    </xf>
    <xf numFmtId="164" fontId="2" fillId="3" borderId="19" xfId="0" applyNumberFormat="1" applyFont="1" applyFill="1" applyBorder="1" applyAlignment="1">
      <alignment horizontal="center" vertical="center"/>
    </xf>
    <xf numFmtId="164" fontId="2" fillId="3" borderId="22" xfId="0" applyNumberFormat="1" applyFont="1" applyFill="1" applyBorder="1" applyAlignment="1">
      <alignment horizontal="center" vertical="center"/>
    </xf>
    <xf numFmtId="164" fontId="2" fillId="3" borderId="23" xfId="0" applyNumberFormat="1" applyFont="1" applyFill="1" applyBorder="1" applyAlignment="1">
      <alignment horizontal="center" vertical="center"/>
    </xf>
    <xf numFmtId="2" fontId="0" fillId="0" borderId="0" xfId="0" applyNumberFormat="1" applyFill="1" applyAlignment="1">
      <alignment vertical="center"/>
    </xf>
    <xf numFmtId="2" fontId="0" fillId="2" borderId="0" xfId="0" applyNumberFormat="1" applyFill="1"/>
    <xf numFmtId="164" fontId="0" fillId="0" borderId="0" xfId="0" applyNumberFormat="1"/>
    <xf numFmtId="10" fontId="0" fillId="0" borderId="0" xfId="0" applyNumberFormat="1"/>
    <xf numFmtId="0" fontId="2" fillId="0" borderId="24" xfId="0" applyFont="1" applyFill="1" applyBorder="1" applyAlignment="1">
      <alignment horizontal="center" vertical="center"/>
    </xf>
    <xf numFmtId="0" fontId="2" fillId="0" borderId="25" xfId="0" applyFont="1" applyFill="1" applyBorder="1" applyAlignment="1">
      <alignment horizontal="center" vertical="center"/>
    </xf>
    <xf numFmtId="0" fontId="2" fillId="0" borderId="26" xfId="0" applyFont="1" applyFill="1" applyBorder="1" applyAlignment="1">
      <alignment horizontal="center" vertical="center"/>
    </xf>
    <xf numFmtId="164" fontId="2" fillId="0" borderId="4" xfId="0" applyNumberFormat="1" applyFont="1" applyFill="1" applyBorder="1" applyAlignment="1">
      <alignment horizontal="center" vertical="center"/>
    </xf>
    <xf numFmtId="164" fontId="2" fillId="0" borderId="10" xfId="0" applyNumberFormat="1" applyFont="1" applyFill="1" applyBorder="1" applyAlignment="1">
      <alignment horizontal="center" vertical="center"/>
    </xf>
    <xf numFmtId="164" fontId="2" fillId="0" borderId="15" xfId="0" applyNumberFormat="1" applyFont="1" applyFill="1" applyBorder="1" applyAlignment="1">
      <alignment horizontal="center" vertical="center"/>
    </xf>
    <xf numFmtId="164" fontId="3" fillId="0" borderId="20" xfId="0" applyNumberFormat="1" applyFont="1" applyFill="1" applyBorder="1" applyAlignment="1">
      <alignment horizontal="center"/>
    </xf>
    <xf numFmtId="164" fontId="3" fillId="0" borderId="29" xfId="0" applyNumberFormat="1" applyFont="1" applyFill="1" applyBorder="1" applyAlignment="1">
      <alignment horizontal="center"/>
    </xf>
    <xf numFmtId="164" fontId="3" fillId="0" borderId="30" xfId="0" applyNumberFormat="1" applyFont="1" applyFill="1" applyBorder="1" applyAlignment="1">
      <alignment horizontal="center"/>
    </xf>
    <xf numFmtId="164" fontId="2" fillId="3" borderId="35" xfId="0" applyNumberFormat="1" applyFont="1" applyFill="1" applyBorder="1" applyAlignment="1">
      <alignment horizontal="center" vertical="center"/>
    </xf>
    <xf numFmtId="164" fontId="2" fillId="3" borderId="36" xfId="0" applyNumberFormat="1" applyFont="1" applyFill="1" applyBorder="1" applyAlignment="1">
      <alignment horizontal="center" vertical="center"/>
    </xf>
    <xf numFmtId="164" fontId="2" fillId="3" borderId="27" xfId="0" applyNumberFormat="1" applyFont="1" applyFill="1" applyBorder="1" applyAlignment="1">
      <alignment horizontal="center" vertical="center"/>
    </xf>
    <xf numFmtId="10" fontId="5" fillId="0" borderId="19" xfId="0" applyNumberFormat="1" applyFont="1" applyFill="1" applyBorder="1" applyAlignment="1">
      <alignment horizontal="center"/>
    </xf>
    <xf numFmtId="10" fontId="5" fillId="0" borderId="7" xfId="0" applyNumberFormat="1" applyFont="1" applyFill="1" applyBorder="1" applyAlignment="1">
      <alignment horizontal="center"/>
    </xf>
    <xf numFmtId="10" fontId="5" fillId="0" borderId="37" xfId="0" applyNumberFormat="1" applyFont="1" applyFill="1" applyBorder="1" applyAlignment="1">
      <alignment horizontal="center"/>
    </xf>
    <xf numFmtId="10" fontId="5" fillId="0" borderId="38" xfId="0" applyNumberFormat="1" applyFont="1" applyFill="1" applyBorder="1" applyAlignment="1">
      <alignment horizontal="center"/>
    </xf>
    <xf numFmtId="10" fontId="5" fillId="0" borderId="39" xfId="0" applyNumberFormat="1" applyFont="1" applyFill="1" applyBorder="1" applyAlignment="1">
      <alignment horizontal="center"/>
    </xf>
    <xf numFmtId="164" fontId="3" fillId="0" borderId="40" xfId="0" applyNumberFormat="1" applyFont="1" applyFill="1" applyBorder="1" applyAlignment="1">
      <alignment horizontal="center"/>
    </xf>
    <xf numFmtId="164" fontId="3" fillId="0" borderId="41" xfId="0" applyNumberFormat="1" applyFont="1" applyFill="1" applyBorder="1" applyAlignment="1">
      <alignment horizontal="center"/>
    </xf>
    <xf numFmtId="0" fontId="2" fillId="3" borderId="31" xfId="0" applyFont="1" applyFill="1" applyBorder="1" applyAlignment="1">
      <alignment horizontal="right" vertical="center"/>
    </xf>
    <xf numFmtId="0" fontId="2" fillId="3" borderId="32" xfId="0" applyFont="1" applyFill="1" applyBorder="1" applyAlignment="1">
      <alignment horizontal="left" vertical="center"/>
    </xf>
    <xf numFmtId="164" fontId="2" fillId="3" borderId="33" xfId="0" applyNumberFormat="1" applyFont="1" applyFill="1" applyBorder="1" applyAlignment="1">
      <alignment horizontal="center" vertical="center"/>
    </xf>
    <xf numFmtId="10" fontId="5" fillId="4" borderId="38" xfId="0" applyNumberFormat="1" applyFont="1" applyFill="1" applyBorder="1" applyAlignment="1">
      <alignment horizontal="center"/>
    </xf>
    <xf numFmtId="10" fontId="5" fillId="4" borderId="39" xfId="0" applyNumberFormat="1" applyFont="1" applyFill="1" applyBorder="1" applyAlignment="1">
      <alignment horizontal="center"/>
    </xf>
    <xf numFmtId="10" fontId="5" fillId="4" borderId="7" xfId="0" applyNumberFormat="1" applyFont="1" applyFill="1" applyBorder="1" applyAlignment="1">
      <alignment horizontal="center"/>
    </xf>
    <xf numFmtId="0" fontId="2" fillId="3" borderId="16" xfId="0" applyFont="1" applyFill="1" applyBorder="1" applyAlignment="1">
      <alignment horizontal="right" vertical="center" wrapText="1"/>
    </xf>
    <xf numFmtId="0" fontId="2" fillId="3" borderId="7" xfId="0" applyFont="1" applyFill="1" applyBorder="1" applyAlignment="1">
      <alignment vertical="center" wrapText="1"/>
    </xf>
    <xf numFmtId="10" fontId="5" fillId="4" borderId="10" xfId="0" applyNumberFormat="1" applyFont="1" applyFill="1" applyBorder="1" applyAlignment="1">
      <alignment horizontal="center"/>
    </xf>
    <xf numFmtId="10" fontId="5" fillId="4" borderId="4" xfId="0" applyNumberFormat="1" applyFont="1" applyFill="1" applyBorder="1" applyAlignment="1">
      <alignment horizontal="center"/>
    </xf>
    <xf numFmtId="0" fontId="2" fillId="3" borderId="14" xfId="0" applyFont="1" applyFill="1" applyBorder="1" applyAlignment="1">
      <alignment horizontal="right" vertical="center" wrapText="1"/>
    </xf>
    <xf numFmtId="0" fontId="2" fillId="3" borderId="6" xfId="0" applyFont="1" applyFill="1" applyBorder="1" applyAlignment="1">
      <alignment vertical="center" wrapText="1"/>
    </xf>
    <xf numFmtId="164" fontId="2" fillId="3" borderId="9" xfId="0" applyNumberFormat="1" applyFont="1" applyFill="1" applyBorder="1" applyAlignment="1">
      <alignment horizontal="center" vertical="center"/>
    </xf>
    <xf numFmtId="164" fontId="2" fillId="3" borderId="52" xfId="0" applyNumberFormat="1" applyFont="1" applyFill="1" applyBorder="1" applyAlignment="1">
      <alignment horizontal="center" vertical="center"/>
    </xf>
    <xf numFmtId="164" fontId="2" fillId="3" borderId="53" xfId="0" applyNumberFormat="1" applyFont="1" applyFill="1" applyBorder="1" applyAlignment="1">
      <alignment horizontal="center" vertical="center"/>
    </xf>
    <xf numFmtId="164" fontId="2" fillId="3" borderId="54" xfId="0" applyNumberFormat="1" applyFont="1" applyFill="1" applyBorder="1" applyAlignment="1">
      <alignment horizontal="center" vertical="center"/>
    </xf>
    <xf numFmtId="0" fontId="2" fillId="3" borderId="31" xfId="0" applyFont="1" applyFill="1" applyBorder="1" applyAlignment="1">
      <alignment horizontal="right" vertical="center" wrapText="1"/>
    </xf>
    <xf numFmtId="0" fontId="2" fillId="3" borderId="32" xfId="0" applyFont="1" applyFill="1" applyBorder="1" applyAlignment="1">
      <alignment vertical="center" wrapText="1"/>
    </xf>
    <xf numFmtId="0" fontId="2" fillId="3" borderId="49" xfId="0" applyFont="1" applyFill="1" applyBorder="1" applyAlignment="1">
      <alignment vertical="center" wrapText="1"/>
    </xf>
    <xf numFmtId="164" fontId="2" fillId="3" borderId="56" xfId="0" applyNumberFormat="1" applyFont="1" applyFill="1" applyBorder="1" applyAlignment="1">
      <alignment horizontal="center" vertical="center"/>
    </xf>
    <xf numFmtId="164" fontId="2" fillId="3" borderId="55" xfId="0" applyNumberFormat="1" applyFont="1" applyFill="1" applyBorder="1" applyAlignment="1">
      <alignment horizontal="center" vertical="center"/>
    </xf>
    <xf numFmtId="164" fontId="2" fillId="3" borderId="57" xfId="0" applyNumberFormat="1" applyFont="1" applyFill="1" applyBorder="1" applyAlignment="1">
      <alignment horizontal="center" vertical="center"/>
    </xf>
    <xf numFmtId="10" fontId="5" fillId="4" borderId="48" xfId="0" applyNumberFormat="1" applyFont="1" applyFill="1" applyBorder="1" applyAlignment="1">
      <alignment horizontal="center"/>
    </xf>
    <xf numFmtId="10" fontId="2" fillId="0" borderId="9" xfId="0" applyNumberFormat="1" applyFont="1" applyFill="1" applyBorder="1" applyAlignment="1">
      <alignment horizontal="center" vertical="center"/>
    </xf>
    <xf numFmtId="10" fontId="2" fillId="0" borderId="35" xfId="0" applyNumberFormat="1" applyFont="1" applyFill="1" applyBorder="1" applyAlignment="1">
      <alignment horizontal="center" vertical="center"/>
    </xf>
    <xf numFmtId="10" fontId="2" fillId="0" borderId="36" xfId="0" applyNumberFormat="1" applyFont="1" applyFill="1" applyBorder="1" applyAlignment="1">
      <alignment horizontal="center" vertical="center"/>
    </xf>
    <xf numFmtId="10" fontId="2" fillId="0" borderId="27" xfId="0" applyNumberFormat="1" applyFont="1" applyFill="1" applyBorder="1" applyAlignment="1">
      <alignment horizontal="center" vertical="center"/>
    </xf>
    <xf numFmtId="0" fontId="2" fillId="3" borderId="49" xfId="0" applyFont="1" applyFill="1" applyBorder="1" applyAlignment="1">
      <alignment horizontal="left" vertical="center"/>
    </xf>
    <xf numFmtId="0" fontId="2" fillId="3" borderId="58" xfId="0" applyFont="1" applyFill="1" applyBorder="1" applyAlignment="1">
      <alignment horizontal="right" vertical="center"/>
    </xf>
    <xf numFmtId="164" fontId="2" fillId="3" borderId="59" xfId="0" applyNumberFormat="1" applyFont="1" applyFill="1" applyBorder="1" applyAlignment="1">
      <alignment horizontal="center" vertical="center"/>
    </xf>
    <xf numFmtId="164" fontId="3" fillId="0" borderId="63" xfId="0" applyNumberFormat="1" applyFont="1" applyFill="1" applyBorder="1" applyAlignment="1">
      <alignment horizontal="center"/>
    </xf>
    <xf numFmtId="10" fontId="5" fillId="4" borderId="61" xfId="0" applyNumberFormat="1" applyFont="1" applyFill="1" applyBorder="1" applyAlignment="1">
      <alignment horizontal="center"/>
    </xf>
    <xf numFmtId="10" fontId="5" fillId="0" borderId="64" xfId="0" applyNumberFormat="1" applyFont="1" applyFill="1" applyBorder="1" applyAlignment="1">
      <alignment horizontal="center"/>
    </xf>
    <xf numFmtId="10" fontId="5" fillId="4" borderId="64" xfId="0" applyNumberFormat="1" applyFont="1" applyFill="1" applyBorder="1" applyAlignment="1">
      <alignment horizontal="center"/>
    </xf>
    <xf numFmtId="0" fontId="2" fillId="3" borderId="58" xfId="0" applyFont="1" applyFill="1" applyBorder="1" applyAlignment="1">
      <alignment horizontal="right" vertical="center" wrapText="1"/>
    </xf>
    <xf numFmtId="164" fontId="0" fillId="0" borderId="34" xfId="0" applyNumberFormat="1" applyBorder="1" applyAlignment="1">
      <alignment horizontal="center"/>
    </xf>
    <xf numFmtId="9" fontId="0" fillId="0" borderId="34" xfId="6" applyFont="1" applyBorder="1" applyAlignment="1">
      <alignment horizontal="center"/>
    </xf>
    <xf numFmtId="164" fontId="7" fillId="0" borderId="34" xfId="0" applyNumberFormat="1" applyFont="1" applyBorder="1" applyAlignment="1">
      <alignment vertical="center"/>
    </xf>
    <xf numFmtId="0" fontId="6" fillId="2" borderId="65" xfId="0" applyFont="1" applyFill="1" applyBorder="1" applyAlignment="1">
      <alignment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66" xfId="0" applyFont="1" applyFill="1" applyBorder="1" applyAlignment="1">
      <alignment horizontal="center" vertical="center" wrapText="1"/>
    </xf>
    <xf numFmtId="0" fontId="2" fillId="2" borderId="21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right" vertical="center"/>
    </xf>
    <xf numFmtId="0" fontId="2" fillId="0" borderId="31" xfId="0" applyFont="1" applyFill="1" applyBorder="1" applyAlignment="1">
      <alignment horizontal="right" vertical="center"/>
    </xf>
    <xf numFmtId="0" fontId="2" fillId="0" borderId="6" xfId="0" applyFont="1" applyFill="1" applyBorder="1" applyAlignment="1">
      <alignment horizontal="left" vertical="center" wrapText="1"/>
    </xf>
    <xf numFmtId="0" fontId="2" fillId="0" borderId="32" xfId="0" applyFont="1" applyFill="1" applyBorder="1" applyAlignment="1">
      <alignment horizontal="left" vertical="center" wrapText="1"/>
    </xf>
    <xf numFmtId="0" fontId="2" fillId="0" borderId="60" xfId="0" applyFont="1" applyFill="1" applyBorder="1" applyAlignment="1">
      <alignment horizontal="right" vertical="center"/>
    </xf>
    <xf numFmtId="0" fontId="2" fillId="0" borderId="62" xfId="0" applyFont="1" applyFill="1" applyBorder="1" applyAlignment="1">
      <alignment horizontal="right" vertical="center"/>
    </xf>
    <xf numFmtId="0" fontId="3" fillId="0" borderId="42" xfId="0" applyFont="1" applyFill="1" applyBorder="1" applyAlignment="1">
      <alignment horizontal="left" vertical="center" wrapText="1"/>
    </xf>
    <xf numFmtId="0" fontId="3" fillId="0" borderId="44" xfId="0" applyFont="1" applyFill="1" applyBorder="1" applyAlignment="1">
      <alignment horizontal="left" vertical="center" wrapText="1"/>
    </xf>
    <xf numFmtId="164" fontId="3" fillId="0" borderId="50" xfId="0" applyNumberFormat="1" applyFont="1" applyFill="1" applyBorder="1" applyAlignment="1">
      <alignment horizontal="center" vertical="center"/>
    </xf>
    <xf numFmtId="164" fontId="3" fillId="0" borderId="51" xfId="0" applyNumberFormat="1" applyFont="1" applyFill="1" applyBorder="1" applyAlignment="1">
      <alignment horizontal="center" vertical="center"/>
    </xf>
    <xf numFmtId="164" fontId="3" fillId="0" borderId="43" xfId="0" applyNumberFormat="1" applyFont="1" applyFill="1" applyBorder="1" applyAlignment="1">
      <alignment horizontal="center" vertical="center"/>
    </xf>
    <xf numFmtId="164" fontId="3" fillId="0" borderId="45" xfId="0" applyNumberFormat="1" applyFont="1" applyFill="1" applyBorder="1" applyAlignment="1">
      <alignment horizontal="center" vertical="center"/>
    </xf>
    <xf numFmtId="164" fontId="3" fillId="0" borderId="46" xfId="0" applyNumberFormat="1" applyFont="1" applyFill="1" applyBorder="1" applyAlignment="1">
      <alignment horizontal="center" vertical="center"/>
    </xf>
    <xf numFmtId="164" fontId="3" fillId="0" borderId="47" xfId="0" applyNumberFormat="1" applyFont="1" applyFill="1" applyBorder="1" applyAlignment="1">
      <alignment horizontal="center" vertical="center"/>
    </xf>
    <xf numFmtId="0" fontId="2" fillId="0" borderId="16" xfId="0" applyFont="1" applyFill="1" applyBorder="1" applyAlignment="1">
      <alignment horizontal="right" vertical="center"/>
    </xf>
    <xf numFmtId="0" fontId="3" fillId="0" borderId="6" xfId="0" applyFont="1" applyFill="1" applyBorder="1" applyAlignment="1">
      <alignment horizontal="left" vertical="center" wrapText="1"/>
    </xf>
    <xf numFmtId="0" fontId="3" fillId="0" borderId="7" xfId="0" applyFont="1" applyFill="1" applyBorder="1" applyAlignment="1">
      <alignment horizontal="left" vertical="center" wrapText="1"/>
    </xf>
    <xf numFmtId="164" fontId="3" fillId="0" borderId="9" xfId="0" applyNumberFormat="1" applyFont="1" applyFill="1" applyBorder="1" applyAlignment="1">
      <alignment horizontal="center" vertical="center"/>
    </xf>
    <xf numFmtId="164" fontId="3" fillId="0" borderId="8" xfId="0" applyNumberFormat="1" applyFont="1" applyFill="1" applyBorder="1" applyAlignment="1">
      <alignment horizontal="center" vertical="center"/>
    </xf>
    <xf numFmtId="0" fontId="2" fillId="0" borderId="18" xfId="0" applyFont="1" applyFill="1" applyBorder="1" applyAlignment="1">
      <alignment horizontal="right" vertical="center"/>
    </xf>
    <xf numFmtId="0" fontId="3" fillId="0" borderId="17" xfId="0" applyFont="1" applyFill="1" applyBorder="1" applyAlignment="1">
      <alignment horizontal="left" vertical="center" wrapText="1"/>
    </xf>
    <xf numFmtId="164" fontId="3" fillId="0" borderId="28" xfId="0" applyNumberFormat="1" applyFont="1" applyFill="1" applyBorder="1" applyAlignment="1">
      <alignment horizontal="center" vertical="center"/>
    </xf>
  </cellXfs>
  <cellStyles count="7">
    <cellStyle name="Normal" xfId="0" builtinId="0"/>
    <cellStyle name="Normal 2" xfId="1"/>
    <cellStyle name="Normal 2 2" xfId="2"/>
    <cellStyle name="Normal 3" xfId="3"/>
    <cellStyle name="Normal 6" xfId="4"/>
    <cellStyle name="Porcentagem" xfId="6" builtinId="5"/>
    <cellStyle name="Vírgula 4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t-BR" b="1"/>
              <a:t>AVANÇO FÍSICO FINANCEIRO </a:t>
            </a:r>
          </a:p>
        </c:rich>
      </c:tx>
      <c:layout>
        <c:manualLayout>
          <c:xMode val="edge"/>
          <c:yMode val="edge"/>
          <c:x val="0.31600678040244967"/>
          <c:y val="4.629629629629629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'Cronograma - ESTAC+SALAS - proc'!$D$3:$H$3</c:f>
              <c:strCache>
                <c:ptCount val="5"/>
                <c:pt idx="0">
                  <c:v>1º Mês </c:v>
                </c:pt>
                <c:pt idx="1">
                  <c:v>2º Mês </c:v>
                </c:pt>
                <c:pt idx="2">
                  <c:v>3º Mês </c:v>
                </c:pt>
                <c:pt idx="3">
                  <c:v>4º Mês </c:v>
                </c:pt>
                <c:pt idx="4">
                  <c:v>5º Mês </c:v>
                </c:pt>
              </c:strCache>
            </c:strRef>
          </c:cat>
          <c:val>
            <c:numRef>
              <c:f>'Cronograma - ESTAC+SALAS - proc'!$D$4:$H$4</c:f>
              <c:numCache>
                <c:formatCode>"R$"\ #,##0.00</c:formatCode>
                <c:ptCount val="5"/>
                <c:pt idx="0">
                  <c:v>123482.19326076798</c:v>
                </c:pt>
                <c:pt idx="1">
                  <c:v>218925.11002569066</c:v>
                </c:pt>
                <c:pt idx="2">
                  <c:v>467518.83155912807</c:v>
                </c:pt>
                <c:pt idx="3">
                  <c:v>184867.02767780918</c:v>
                </c:pt>
                <c:pt idx="4">
                  <c:v>117021.71582732482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A43-4891-B6A3-0347DF39570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06036080"/>
        <c:axId val="360502584"/>
      </c:barChart>
      <c:lineChart>
        <c:grouping val="standard"/>
        <c:varyColors val="0"/>
        <c:ser>
          <c:idx val="1"/>
          <c:order val="1"/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'Cronograma - ESTAC+SALAS - proc'!$D$3:$H$3</c:f>
              <c:strCache>
                <c:ptCount val="5"/>
                <c:pt idx="0">
                  <c:v>1º Mês </c:v>
                </c:pt>
                <c:pt idx="1">
                  <c:v>2º Mês </c:v>
                </c:pt>
                <c:pt idx="2">
                  <c:v>3º Mês </c:v>
                </c:pt>
                <c:pt idx="3">
                  <c:v>4º Mês </c:v>
                </c:pt>
                <c:pt idx="4">
                  <c:v>5º Mês </c:v>
                </c:pt>
              </c:strCache>
            </c:strRef>
          </c:cat>
          <c:val>
            <c:numRef>
              <c:f>'Cronograma - ESTAC+SALAS - proc'!$D$5:$H$5</c:f>
              <c:numCache>
                <c:formatCode>0.00%</c:formatCode>
                <c:ptCount val="5"/>
                <c:pt idx="0">
                  <c:v>0.11106362728653438</c:v>
                </c:pt>
                <c:pt idx="1">
                  <c:v>0.19690787943982796</c:v>
                </c:pt>
                <c:pt idx="2">
                  <c:v>0.42050060730672278</c:v>
                </c:pt>
                <c:pt idx="3">
                  <c:v>0.16627500789703692</c:v>
                </c:pt>
                <c:pt idx="4">
                  <c:v>0.10525287806987818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A43-4891-B6A3-0347DF39570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75360152"/>
        <c:axId val="375360808"/>
      </c:lineChart>
      <c:catAx>
        <c:axId val="4060360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360502584"/>
        <c:crosses val="autoZero"/>
        <c:auto val="1"/>
        <c:lblAlgn val="ctr"/>
        <c:lblOffset val="100"/>
        <c:noMultiLvlLbl val="0"/>
      </c:catAx>
      <c:valAx>
        <c:axId val="3605025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&quot;R$&quot;\ #,##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406036080"/>
        <c:crosses val="autoZero"/>
        <c:crossBetween val="between"/>
      </c:valAx>
      <c:valAx>
        <c:axId val="375360808"/>
        <c:scaling>
          <c:orientation val="minMax"/>
        </c:scaling>
        <c:delete val="0"/>
        <c:axPos val="r"/>
        <c:numFmt formatCode="0.0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375360152"/>
        <c:crosses val="max"/>
        <c:crossBetween val="between"/>
      </c:valAx>
      <c:catAx>
        <c:axId val="375360152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375360808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65484</xdr:colOff>
      <xdr:row>6</xdr:row>
      <xdr:rowOff>11915</xdr:rowOff>
    </xdr:from>
    <xdr:to>
      <xdr:col>15</xdr:col>
      <xdr:colOff>309562</xdr:colOff>
      <xdr:row>22</xdr:row>
      <xdr:rowOff>23812</xdr:rowOff>
    </xdr:to>
    <xdr:graphicFrame macro="">
      <xdr:nvGraphicFramePr>
        <xdr:cNvPr id="2" name="Gráfico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74"/>
  <sheetViews>
    <sheetView tabSelected="1" view="pageBreakPreview" zoomScale="80" zoomScaleNormal="80" zoomScaleSheetLayoutView="80" workbookViewId="0">
      <pane ySplit="5" topLeftCell="A6" activePane="bottomLeft" state="frozen"/>
      <selection pane="bottomLeft" activeCell="E10" sqref="E10"/>
    </sheetView>
  </sheetViews>
  <sheetFormatPr defaultRowHeight="15" x14ac:dyDescent="0.25"/>
  <cols>
    <col min="1" max="1" width="8.7109375" style="3" customWidth="1"/>
    <col min="2" max="2" width="77.140625" style="4" customWidth="1"/>
    <col min="3" max="3" width="18.42578125" style="6" bestFit="1" customWidth="1"/>
    <col min="4" max="8" width="16.42578125" bestFit="1" customWidth="1"/>
    <col min="9" max="10" width="15" bestFit="1" customWidth="1"/>
    <col min="11" max="11" width="15.42578125" bestFit="1" customWidth="1"/>
    <col min="12" max="12" width="15" bestFit="1" customWidth="1"/>
    <col min="13" max="13" width="16.7109375" bestFit="1" customWidth="1"/>
    <col min="14" max="15" width="13.7109375" bestFit="1" customWidth="1"/>
  </cols>
  <sheetData>
    <row r="1" spans="1:15" ht="39.950000000000003" customHeight="1" x14ac:dyDescent="0.25">
      <c r="A1" s="17"/>
      <c r="B1" s="84" t="s">
        <v>6</v>
      </c>
      <c r="C1" s="84"/>
      <c r="D1" s="84"/>
      <c r="E1" s="84"/>
      <c r="F1" s="84"/>
      <c r="G1" s="84"/>
      <c r="H1" s="85"/>
    </row>
    <row r="2" spans="1:15" ht="39.950000000000003" customHeight="1" thickBot="1" x14ac:dyDescent="0.3">
      <c r="A2" s="83"/>
      <c r="B2" s="86" t="s">
        <v>84</v>
      </c>
      <c r="C2" s="86"/>
      <c r="D2" s="86"/>
      <c r="E2" s="86"/>
      <c r="F2" s="86"/>
      <c r="G2" s="86"/>
      <c r="H2" s="87"/>
    </row>
    <row r="3" spans="1:15" ht="30" customHeight="1" x14ac:dyDescent="0.25">
      <c r="A3" s="9" t="s">
        <v>0</v>
      </c>
      <c r="B3" s="10" t="s">
        <v>1</v>
      </c>
      <c r="C3" s="13" t="s">
        <v>2</v>
      </c>
      <c r="D3" s="26" t="s">
        <v>7</v>
      </c>
      <c r="E3" s="27" t="s">
        <v>8</v>
      </c>
      <c r="F3" s="27" t="s">
        <v>9</v>
      </c>
      <c r="G3" s="27" t="s">
        <v>10</v>
      </c>
      <c r="H3" s="28" t="s">
        <v>12</v>
      </c>
      <c r="K3" s="82">
        <f>C4-C7</f>
        <v>1021496.4047207205</v>
      </c>
    </row>
    <row r="4" spans="1:15" ht="36.75" customHeight="1" x14ac:dyDescent="0.25">
      <c r="A4" s="88">
        <v>0</v>
      </c>
      <c r="B4" s="90" t="s">
        <v>85</v>
      </c>
      <c r="C4" s="14">
        <f t="shared" ref="C4:H4" si="0">C6+C11+C42+C59+C84+C97+C104</f>
        <v>1111814.8783507205</v>
      </c>
      <c r="D4" s="30">
        <f t="shared" si="0"/>
        <v>123482.19326076798</v>
      </c>
      <c r="E4" s="29">
        <f t="shared" si="0"/>
        <v>218925.11002569066</v>
      </c>
      <c r="F4" s="29">
        <f t="shared" si="0"/>
        <v>467518.83155912807</v>
      </c>
      <c r="G4" s="29">
        <f t="shared" si="0"/>
        <v>184867.02767780918</v>
      </c>
      <c r="H4" s="31">
        <f t="shared" si="0"/>
        <v>117021.71582732482</v>
      </c>
      <c r="K4" s="80">
        <v>113457.24012300609</v>
      </c>
      <c r="L4" s="80">
        <v>201151.58405622438</v>
      </c>
      <c r="M4" s="80">
        <v>429563.12107459025</v>
      </c>
      <c r="N4" s="80">
        <v>169858.52126689997</v>
      </c>
      <c r="O4" s="80">
        <v>108147.35410000001</v>
      </c>
    </row>
    <row r="5" spans="1:15" ht="15.75" x14ac:dyDescent="0.25">
      <c r="A5" s="89"/>
      <c r="B5" s="91"/>
      <c r="C5" s="68">
        <f>C4/C4</f>
        <v>1</v>
      </c>
      <c r="D5" s="69">
        <f>D4/$C4</f>
        <v>0.11106362728653438</v>
      </c>
      <c r="E5" s="70">
        <f>E4/$C4</f>
        <v>0.19690787943982796</v>
      </c>
      <c r="F5" s="70">
        <f>F4/$C4</f>
        <v>0.42050060730672278</v>
      </c>
      <c r="G5" s="70">
        <f>G4/$C4</f>
        <v>0.16627500789703692</v>
      </c>
      <c r="H5" s="71">
        <f>H4/$C4</f>
        <v>0.10525287806987818</v>
      </c>
      <c r="K5" s="81">
        <f>K4/$K$3</f>
        <v>0.11106964214330796</v>
      </c>
      <c r="L5" s="81">
        <f t="shared" ref="L5:N5" si="1">L4/$K$3</f>
        <v>0.19691854335132947</v>
      </c>
      <c r="M5" s="81">
        <f t="shared" si="1"/>
        <v>0.42052338029719627</v>
      </c>
      <c r="N5" s="81">
        <f t="shared" si="1"/>
        <v>0.16628401282855193</v>
      </c>
      <c r="O5" s="81">
        <f>O4/$K$3</f>
        <v>0.10587149754048107</v>
      </c>
    </row>
    <row r="6" spans="1:15" ht="30" customHeight="1" x14ac:dyDescent="0.25">
      <c r="A6" s="73">
        <v>1</v>
      </c>
      <c r="B6" s="72" t="s">
        <v>71</v>
      </c>
      <c r="C6" s="64">
        <f>SUM(C7:C10)</f>
        <v>124170.28362999999</v>
      </c>
      <c r="D6" s="65">
        <f>D8+D10</f>
        <v>26693.563137761885</v>
      </c>
      <c r="E6" s="66">
        <f>E8+E10</f>
        <v>19631.425969466283</v>
      </c>
      <c r="F6" s="66">
        <f>F8+F10</f>
        <v>49565.210484537791</v>
      </c>
      <c r="G6" s="66">
        <f>G8+G10</f>
        <v>16866.406410909218</v>
      </c>
      <c r="H6" s="74">
        <f>H8+H10</f>
        <v>11413.677627324818</v>
      </c>
      <c r="I6" s="24"/>
      <c r="J6" s="24"/>
      <c r="K6" s="24"/>
      <c r="L6" s="24"/>
      <c r="M6" s="24"/>
    </row>
    <row r="7" spans="1:15" ht="15.75" customHeight="1" x14ac:dyDescent="0.25">
      <c r="A7" s="92" t="s">
        <v>13</v>
      </c>
      <c r="B7" s="94" t="s">
        <v>11</v>
      </c>
      <c r="C7" s="96">
        <v>90318.473629999993</v>
      </c>
      <c r="D7" s="48">
        <v>0.11099559962483713</v>
      </c>
      <c r="E7" s="67">
        <v>0.19678727125391399</v>
      </c>
      <c r="F7" s="67">
        <v>0.42024304617932007</v>
      </c>
      <c r="G7" s="67">
        <v>0.16617316267315688</v>
      </c>
      <c r="H7" s="76">
        <v>0.10580092026877203</v>
      </c>
      <c r="I7" s="25"/>
      <c r="J7" s="25"/>
      <c r="K7" s="25"/>
      <c r="L7" s="25"/>
    </row>
    <row r="8" spans="1:15" ht="15" customHeight="1" x14ac:dyDescent="0.25">
      <c r="A8" s="93"/>
      <c r="B8" s="95"/>
      <c r="C8" s="97"/>
      <c r="D8" s="43">
        <f>C7*D7</f>
        <v>10024.95313776189</v>
      </c>
      <c r="E8" s="44">
        <f>C7*E7</f>
        <v>17773.525969466285</v>
      </c>
      <c r="F8" s="44">
        <f>C7*F7</f>
        <v>37955.710484537791</v>
      </c>
      <c r="G8" s="44">
        <f>C7*G7</f>
        <v>15008.506410909218</v>
      </c>
      <c r="H8" s="75">
        <f>C7*H7</f>
        <v>9555.7776273248182</v>
      </c>
      <c r="I8" s="23"/>
    </row>
    <row r="9" spans="1:15" ht="15.75" customHeight="1" x14ac:dyDescent="0.25">
      <c r="A9" s="92" t="s">
        <v>27</v>
      </c>
      <c r="B9" s="94" t="s">
        <v>20</v>
      </c>
      <c r="C9" s="96">
        <v>33851.81</v>
      </c>
      <c r="D9" s="48">
        <v>0.49239937244123722</v>
      </c>
      <c r="E9" s="67">
        <v>5.4883328247440827E-2</v>
      </c>
      <c r="F9" s="67">
        <v>0.34295064281644022</v>
      </c>
      <c r="G9" s="67">
        <v>5.4883328247440827E-2</v>
      </c>
      <c r="H9" s="76">
        <v>5.4883328247440827E-2</v>
      </c>
      <c r="I9" s="25"/>
      <c r="J9" s="25"/>
      <c r="K9" s="25"/>
      <c r="L9" s="25"/>
    </row>
    <row r="10" spans="1:15" ht="15" customHeight="1" x14ac:dyDescent="0.25">
      <c r="A10" s="93"/>
      <c r="B10" s="95"/>
      <c r="C10" s="97"/>
      <c r="D10" s="43">
        <f>C9*D9</f>
        <v>16668.609999999997</v>
      </c>
      <c r="E10" s="44">
        <f>C9*E9</f>
        <v>1857.8999999999996</v>
      </c>
      <c r="F10" s="44">
        <f>C9*F9</f>
        <v>11609.499999999998</v>
      </c>
      <c r="G10" s="44">
        <f>C9*G9</f>
        <v>1857.8999999999996</v>
      </c>
      <c r="H10" s="75">
        <f>C9*H9</f>
        <v>1857.8999999999996</v>
      </c>
      <c r="I10" s="23"/>
    </row>
    <row r="11" spans="1:15" ht="30" customHeight="1" x14ac:dyDescent="0.25">
      <c r="A11" s="45">
        <v>2</v>
      </c>
      <c r="B11" s="46" t="s">
        <v>105</v>
      </c>
      <c r="C11" s="47">
        <f>SUM(C12:C41)</f>
        <v>332989.16396689985</v>
      </c>
      <c r="D11" s="35">
        <f>D13+D15+D17+D19+D21+D23+D25+D27+D29+D31+D33+D35+D37+D39+D41</f>
        <v>51288.556233000003</v>
      </c>
      <c r="E11" s="36">
        <f t="shared" ref="E11:H11" si="2">E13+E15+E17+E19+E21+E23+E25+E27+E29+E31+E33+E35+E37+E39+E41</f>
        <v>85714.785156999991</v>
      </c>
      <c r="F11" s="36">
        <f t="shared" si="2"/>
        <v>140685.66874999992</v>
      </c>
      <c r="G11" s="36">
        <f t="shared" si="2"/>
        <v>55300.153826899987</v>
      </c>
      <c r="H11" s="37">
        <f t="shared" si="2"/>
        <v>0</v>
      </c>
      <c r="I11" s="24"/>
      <c r="J11" s="24"/>
      <c r="K11" s="24"/>
      <c r="L11" s="24"/>
    </row>
    <row r="12" spans="1:15" ht="15" customHeight="1" x14ac:dyDescent="0.25">
      <c r="A12" s="92" t="s">
        <v>3</v>
      </c>
      <c r="B12" s="94" t="s">
        <v>28</v>
      </c>
      <c r="C12" s="98">
        <v>1245.0634</v>
      </c>
      <c r="D12" s="48">
        <v>1</v>
      </c>
      <c r="E12" s="42"/>
      <c r="F12" s="42"/>
      <c r="G12" s="42"/>
      <c r="H12" s="77"/>
      <c r="I12" s="25"/>
      <c r="J12" s="25"/>
      <c r="K12" s="25"/>
      <c r="L12" s="25"/>
    </row>
    <row r="13" spans="1:15" ht="15" customHeight="1" x14ac:dyDescent="0.25">
      <c r="A13" s="93"/>
      <c r="B13" s="95"/>
      <c r="C13" s="99"/>
      <c r="D13" s="43">
        <f>$C12*D12</f>
        <v>1245.0634</v>
      </c>
      <c r="E13" s="44"/>
      <c r="F13" s="44"/>
      <c r="G13" s="44"/>
      <c r="H13" s="75"/>
    </row>
    <row r="14" spans="1:15" ht="15" customHeight="1" x14ac:dyDescent="0.25">
      <c r="A14" s="92" t="s">
        <v>14</v>
      </c>
      <c r="B14" s="94" t="s">
        <v>29</v>
      </c>
      <c r="C14" s="98">
        <v>31717.738000000001</v>
      </c>
      <c r="D14" s="48">
        <v>1</v>
      </c>
      <c r="E14" s="42"/>
      <c r="F14" s="42"/>
      <c r="G14" s="42"/>
      <c r="H14" s="77"/>
    </row>
    <row r="15" spans="1:15" ht="15" customHeight="1" x14ac:dyDescent="0.25">
      <c r="A15" s="93"/>
      <c r="B15" s="95"/>
      <c r="C15" s="99"/>
      <c r="D15" s="43">
        <f>$C14*D14</f>
        <v>31717.738000000001</v>
      </c>
      <c r="E15" s="44"/>
      <c r="F15" s="44"/>
      <c r="G15" s="44"/>
      <c r="H15" s="75"/>
    </row>
    <row r="16" spans="1:15" ht="15" customHeight="1" x14ac:dyDescent="0.25">
      <c r="A16" s="92" t="s">
        <v>15</v>
      </c>
      <c r="B16" s="94" t="s">
        <v>30</v>
      </c>
      <c r="C16" s="100">
        <v>26108.9313</v>
      </c>
      <c r="D16" s="48">
        <v>0.41</v>
      </c>
      <c r="E16" s="49">
        <v>0.49</v>
      </c>
      <c r="F16" s="49">
        <v>0.1</v>
      </c>
      <c r="G16" s="42"/>
      <c r="H16" s="77"/>
    </row>
    <row r="17" spans="1:12" ht="15" customHeight="1" x14ac:dyDescent="0.25">
      <c r="A17" s="93"/>
      <c r="B17" s="95"/>
      <c r="C17" s="101"/>
      <c r="D17" s="43">
        <f>$C16*D16</f>
        <v>10704.661833</v>
      </c>
      <c r="E17" s="44">
        <f>$C16*E16</f>
        <v>12793.376337</v>
      </c>
      <c r="F17" s="44">
        <f>$C16*F16</f>
        <v>2610.8931300000004</v>
      </c>
      <c r="G17" s="44"/>
      <c r="H17" s="75"/>
      <c r="I17" s="24"/>
    </row>
    <row r="18" spans="1:12" ht="15" customHeight="1" x14ac:dyDescent="0.25">
      <c r="A18" s="92" t="s">
        <v>72</v>
      </c>
      <c r="B18" s="94" t="s">
        <v>31</v>
      </c>
      <c r="C18" s="98">
        <v>5128.5519999999997</v>
      </c>
      <c r="D18" s="38"/>
      <c r="E18" s="39"/>
      <c r="F18" s="50">
        <v>1</v>
      </c>
      <c r="G18" s="39"/>
      <c r="H18" s="40"/>
      <c r="I18" s="25"/>
      <c r="J18" s="25"/>
      <c r="K18" s="25"/>
      <c r="L18" s="25"/>
    </row>
    <row r="19" spans="1:12" ht="15" customHeight="1" x14ac:dyDescent="0.25">
      <c r="A19" s="93"/>
      <c r="B19" s="95"/>
      <c r="C19" s="99"/>
      <c r="D19" s="43"/>
      <c r="E19" s="44"/>
      <c r="F19" s="44">
        <f>$C18*F18</f>
        <v>5128.5519999999997</v>
      </c>
      <c r="G19" s="44"/>
      <c r="H19" s="75"/>
    </row>
    <row r="20" spans="1:12" ht="15" customHeight="1" x14ac:dyDescent="0.25">
      <c r="A20" s="92" t="s">
        <v>73</v>
      </c>
      <c r="B20" s="94" t="s">
        <v>32</v>
      </c>
      <c r="C20" s="98">
        <v>42694.417999999998</v>
      </c>
      <c r="D20" s="41"/>
      <c r="E20" s="49">
        <v>0.3</v>
      </c>
      <c r="F20" s="49">
        <v>0.7</v>
      </c>
      <c r="G20" s="42"/>
      <c r="H20" s="77"/>
    </row>
    <row r="21" spans="1:12" ht="15" customHeight="1" x14ac:dyDescent="0.25">
      <c r="A21" s="93"/>
      <c r="B21" s="95"/>
      <c r="C21" s="99"/>
      <c r="D21" s="43"/>
      <c r="E21" s="44">
        <f>$C20*E20</f>
        <v>12808.3254</v>
      </c>
      <c r="F21" s="44">
        <f>$C20*F20</f>
        <v>29886.092599999996</v>
      </c>
      <c r="G21" s="44"/>
      <c r="H21" s="75"/>
    </row>
    <row r="22" spans="1:12" ht="15" customHeight="1" x14ac:dyDescent="0.25">
      <c r="A22" s="92" t="s">
        <v>74</v>
      </c>
      <c r="B22" s="94" t="s">
        <v>33</v>
      </c>
      <c r="C22" s="98">
        <v>4032.7638000000002</v>
      </c>
      <c r="D22" s="41"/>
      <c r="E22" s="49">
        <v>0.3</v>
      </c>
      <c r="F22" s="49">
        <v>0.7</v>
      </c>
      <c r="G22" s="42"/>
      <c r="H22" s="77"/>
    </row>
    <row r="23" spans="1:12" ht="15" customHeight="1" x14ac:dyDescent="0.25">
      <c r="A23" s="93"/>
      <c r="B23" s="95"/>
      <c r="C23" s="99"/>
      <c r="D23" s="43"/>
      <c r="E23" s="44">
        <f>$C22*E22</f>
        <v>1209.8291400000001</v>
      </c>
      <c r="F23" s="44">
        <f>$C22*F22</f>
        <v>2822.9346599999999</v>
      </c>
      <c r="G23" s="44"/>
      <c r="H23" s="75"/>
      <c r="I23" s="24"/>
    </row>
    <row r="24" spans="1:12" ht="15" customHeight="1" x14ac:dyDescent="0.25">
      <c r="A24" s="92" t="s">
        <v>75</v>
      </c>
      <c r="B24" s="94" t="s">
        <v>34</v>
      </c>
      <c r="C24" s="98">
        <v>1121.4072000000001</v>
      </c>
      <c r="D24" s="41"/>
      <c r="E24" s="49">
        <v>1</v>
      </c>
      <c r="F24" s="42"/>
      <c r="G24" s="42"/>
      <c r="H24" s="77"/>
      <c r="I24" s="25"/>
      <c r="J24" s="25"/>
      <c r="K24" s="25"/>
      <c r="L24" s="25"/>
    </row>
    <row r="25" spans="1:12" ht="15" customHeight="1" x14ac:dyDescent="0.25">
      <c r="A25" s="93"/>
      <c r="B25" s="95"/>
      <c r="C25" s="99"/>
      <c r="D25" s="43"/>
      <c r="E25" s="44">
        <f>$C24*E24</f>
        <v>1121.4072000000001</v>
      </c>
      <c r="F25" s="44"/>
      <c r="G25" s="44"/>
      <c r="H25" s="75"/>
    </row>
    <row r="26" spans="1:12" ht="15" customHeight="1" x14ac:dyDescent="0.25">
      <c r="A26" s="92" t="s">
        <v>76</v>
      </c>
      <c r="B26" s="94" t="s">
        <v>66</v>
      </c>
      <c r="C26" s="98">
        <v>3762.8</v>
      </c>
      <c r="D26" s="41"/>
      <c r="E26" s="42"/>
      <c r="F26" s="49">
        <v>1</v>
      </c>
      <c r="G26" s="42"/>
      <c r="H26" s="77"/>
    </row>
    <row r="27" spans="1:12" ht="15" customHeight="1" x14ac:dyDescent="0.25">
      <c r="A27" s="93"/>
      <c r="B27" s="95"/>
      <c r="C27" s="99"/>
      <c r="D27" s="43"/>
      <c r="E27" s="44"/>
      <c r="F27" s="44">
        <f>$C26*F26</f>
        <v>3762.8</v>
      </c>
      <c r="G27" s="44"/>
      <c r="H27" s="75"/>
    </row>
    <row r="28" spans="1:12" ht="15" customHeight="1" x14ac:dyDescent="0.25">
      <c r="A28" s="92" t="s">
        <v>77</v>
      </c>
      <c r="B28" s="94" t="s">
        <v>35</v>
      </c>
      <c r="C28" s="98">
        <v>57056</v>
      </c>
      <c r="D28" s="41"/>
      <c r="E28" s="49">
        <v>0.4</v>
      </c>
      <c r="F28" s="49">
        <v>0.5</v>
      </c>
      <c r="G28" s="49">
        <v>0.1</v>
      </c>
      <c r="H28" s="77"/>
    </row>
    <row r="29" spans="1:12" ht="15" customHeight="1" x14ac:dyDescent="0.25">
      <c r="A29" s="93"/>
      <c r="B29" s="95"/>
      <c r="C29" s="99"/>
      <c r="D29" s="43"/>
      <c r="E29" s="44">
        <f>$C28*E28</f>
        <v>22822.400000000001</v>
      </c>
      <c r="F29" s="44">
        <f>$C28*F28</f>
        <v>28528</v>
      </c>
      <c r="G29" s="44">
        <f>$C28*G28</f>
        <v>5705.6</v>
      </c>
      <c r="H29" s="75"/>
      <c r="I29" s="24"/>
    </row>
    <row r="30" spans="1:12" ht="15" customHeight="1" x14ac:dyDescent="0.25">
      <c r="A30" s="92" t="s">
        <v>78</v>
      </c>
      <c r="B30" s="94" t="s">
        <v>36</v>
      </c>
      <c r="C30" s="98">
        <v>1055.9688000000001</v>
      </c>
      <c r="D30" s="41"/>
      <c r="E30" s="49">
        <v>1</v>
      </c>
      <c r="F30" s="42"/>
      <c r="G30" s="42"/>
      <c r="H30" s="77"/>
      <c r="I30" s="25"/>
      <c r="J30" s="25"/>
      <c r="K30" s="25"/>
      <c r="L30" s="25"/>
    </row>
    <row r="31" spans="1:12" ht="15" customHeight="1" x14ac:dyDescent="0.25">
      <c r="A31" s="93"/>
      <c r="B31" s="95"/>
      <c r="C31" s="99"/>
      <c r="D31" s="43"/>
      <c r="E31" s="44">
        <f>$C30*E30</f>
        <v>1055.9688000000001</v>
      </c>
      <c r="F31" s="44"/>
      <c r="G31" s="44"/>
      <c r="H31" s="75"/>
    </row>
    <row r="32" spans="1:12" ht="15" customHeight="1" x14ac:dyDescent="0.25">
      <c r="A32" s="92" t="s">
        <v>79</v>
      </c>
      <c r="B32" s="94" t="s">
        <v>37</v>
      </c>
      <c r="C32" s="98">
        <v>7162.0914000000002</v>
      </c>
      <c r="D32" s="41"/>
      <c r="E32" s="49">
        <v>0.4</v>
      </c>
      <c r="F32" s="49">
        <v>0.6</v>
      </c>
      <c r="G32" s="42"/>
      <c r="H32" s="77"/>
    </row>
    <row r="33" spans="1:12" ht="15" customHeight="1" x14ac:dyDescent="0.25">
      <c r="A33" s="93"/>
      <c r="B33" s="95"/>
      <c r="C33" s="99"/>
      <c r="D33" s="43"/>
      <c r="E33" s="44">
        <f>$C32*E32</f>
        <v>2864.8365600000002</v>
      </c>
      <c r="F33" s="44">
        <f>$C32*F32</f>
        <v>4297.2548399999996</v>
      </c>
      <c r="G33" s="44"/>
      <c r="H33" s="75"/>
    </row>
    <row r="34" spans="1:12" ht="15" customHeight="1" x14ac:dyDescent="0.25">
      <c r="A34" s="92" t="s">
        <v>80</v>
      </c>
      <c r="B34" s="94" t="s">
        <v>67</v>
      </c>
      <c r="C34" s="98">
        <v>40876.813599999899</v>
      </c>
      <c r="D34" s="41"/>
      <c r="E34" s="49">
        <v>0.2</v>
      </c>
      <c r="F34" s="49">
        <v>0.7</v>
      </c>
      <c r="G34" s="49">
        <v>0.1</v>
      </c>
      <c r="H34" s="77"/>
    </row>
    <row r="35" spans="1:12" ht="15" customHeight="1" x14ac:dyDescent="0.25">
      <c r="A35" s="93"/>
      <c r="B35" s="95"/>
      <c r="C35" s="99"/>
      <c r="D35" s="43"/>
      <c r="E35" s="44">
        <f>$C34*E34</f>
        <v>8175.3627199999801</v>
      </c>
      <c r="F35" s="44">
        <f>$C34*F34</f>
        <v>28613.769519999929</v>
      </c>
      <c r="G35" s="44">
        <f>$C34*G34</f>
        <v>4087.68135999999</v>
      </c>
      <c r="H35" s="75"/>
      <c r="I35" s="24"/>
    </row>
    <row r="36" spans="1:12" ht="15" customHeight="1" x14ac:dyDescent="0.25">
      <c r="A36" s="92" t="s">
        <v>81</v>
      </c>
      <c r="B36" s="94" t="s">
        <v>38</v>
      </c>
      <c r="C36" s="98">
        <v>30264.686466899999</v>
      </c>
      <c r="D36" s="41"/>
      <c r="E36" s="42"/>
      <c r="F36" s="42"/>
      <c r="G36" s="49">
        <v>1</v>
      </c>
      <c r="H36" s="77"/>
      <c r="I36" s="25"/>
      <c r="J36" s="25"/>
      <c r="K36" s="25"/>
      <c r="L36" s="25"/>
    </row>
    <row r="37" spans="1:12" ht="15" customHeight="1" x14ac:dyDescent="0.25">
      <c r="A37" s="93"/>
      <c r="B37" s="95"/>
      <c r="C37" s="99"/>
      <c r="D37" s="43"/>
      <c r="E37" s="44"/>
      <c r="F37" s="44"/>
      <c r="G37" s="44">
        <f>$C36*G36</f>
        <v>30264.686466899999</v>
      </c>
      <c r="H37" s="75"/>
    </row>
    <row r="38" spans="1:12" ht="15" customHeight="1" x14ac:dyDescent="0.25">
      <c r="A38" s="92" t="s">
        <v>82</v>
      </c>
      <c r="B38" s="94" t="s">
        <v>39</v>
      </c>
      <c r="C38" s="98">
        <v>76210.929999999993</v>
      </c>
      <c r="D38" s="48">
        <v>0.1</v>
      </c>
      <c r="E38" s="49">
        <v>0.3</v>
      </c>
      <c r="F38" s="49">
        <v>0.4</v>
      </c>
      <c r="G38" s="49">
        <v>0.2</v>
      </c>
      <c r="H38" s="77"/>
    </row>
    <row r="39" spans="1:12" ht="15" customHeight="1" x14ac:dyDescent="0.25">
      <c r="A39" s="93"/>
      <c r="B39" s="95"/>
      <c r="C39" s="99"/>
      <c r="D39" s="43">
        <f>$C38*D38</f>
        <v>7621.0929999999998</v>
      </c>
      <c r="E39" s="44">
        <f>$C38*E38</f>
        <v>22863.278999999999</v>
      </c>
      <c r="F39" s="44">
        <f>$C38*F38</f>
        <v>30484.371999999999</v>
      </c>
      <c r="G39" s="44">
        <f>$C38*G38</f>
        <v>15242.186</v>
      </c>
      <c r="H39" s="75"/>
    </row>
    <row r="40" spans="1:12" ht="15" customHeight="1" x14ac:dyDescent="0.25">
      <c r="A40" s="92" t="s">
        <v>83</v>
      </c>
      <c r="B40" s="94" t="s">
        <v>70</v>
      </c>
      <c r="C40" s="98">
        <v>4551</v>
      </c>
      <c r="D40" s="41"/>
      <c r="E40" s="42"/>
      <c r="F40" s="49">
        <v>1</v>
      </c>
      <c r="G40" s="42"/>
      <c r="H40" s="77"/>
    </row>
    <row r="41" spans="1:12" ht="15" customHeight="1" x14ac:dyDescent="0.25">
      <c r="A41" s="93"/>
      <c r="B41" s="95"/>
      <c r="C41" s="99"/>
      <c r="D41" s="43"/>
      <c r="E41" s="44"/>
      <c r="F41" s="44">
        <f>$C40*F40</f>
        <v>4551</v>
      </c>
      <c r="G41" s="44"/>
      <c r="H41" s="75"/>
    </row>
    <row r="42" spans="1:12" s="5" customFormat="1" ht="30" customHeight="1" x14ac:dyDescent="0.25">
      <c r="A42" s="51">
        <v>3</v>
      </c>
      <c r="B42" s="52" t="s">
        <v>40</v>
      </c>
      <c r="C42" s="18">
        <f>SUM(C43:C58)</f>
        <v>254455.78643582098</v>
      </c>
      <c r="D42" s="19">
        <f>D44+D46+D48+D50+D52+D54+D56+D58</f>
        <v>42596.604970006098</v>
      </c>
      <c r="E42" s="20">
        <f t="shared" ref="E42:H42" si="3">E44+E46+E48+E50+E52+E54+E56+E58</f>
        <v>85721.989264224394</v>
      </c>
      <c r="F42" s="20">
        <f t="shared" si="3"/>
        <v>111093.84140159049</v>
      </c>
      <c r="G42" s="20">
        <f t="shared" si="3"/>
        <v>15043.3508</v>
      </c>
      <c r="H42" s="21">
        <f t="shared" si="3"/>
        <v>0</v>
      </c>
      <c r="J42" s="22"/>
    </row>
    <row r="43" spans="1:12" s="5" customFormat="1" ht="15" customHeight="1" x14ac:dyDescent="0.25">
      <c r="A43" s="88" t="s">
        <v>16</v>
      </c>
      <c r="B43" s="103" t="s">
        <v>41</v>
      </c>
      <c r="C43" s="105">
        <v>713.94680000000005</v>
      </c>
      <c r="D43" s="53">
        <v>1</v>
      </c>
      <c r="E43" s="7"/>
      <c r="F43" s="7"/>
      <c r="G43" s="7"/>
      <c r="H43" s="11"/>
    </row>
    <row r="44" spans="1:12" s="5" customFormat="1" ht="15" customHeight="1" x14ac:dyDescent="0.2">
      <c r="A44" s="102"/>
      <c r="B44" s="104"/>
      <c r="C44" s="106"/>
      <c r="D44" s="16">
        <f t="shared" ref="D44" si="4">$C43*D43</f>
        <v>713.94680000000005</v>
      </c>
      <c r="E44" s="8"/>
      <c r="F44" s="8"/>
      <c r="G44" s="8"/>
      <c r="H44" s="12"/>
    </row>
    <row r="45" spans="1:12" s="5" customFormat="1" ht="15" customHeight="1" x14ac:dyDescent="0.25">
      <c r="A45" s="88" t="s">
        <v>17</v>
      </c>
      <c r="B45" s="103" t="s">
        <v>42</v>
      </c>
      <c r="C45" s="105">
        <v>50214.762332639999</v>
      </c>
      <c r="D45" s="53">
        <v>0.45</v>
      </c>
      <c r="E45" s="54">
        <v>0.55000000000000004</v>
      </c>
      <c r="F45" s="7"/>
      <c r="G45" s="7"/>
      <c r="H45" s="11"/>
    </row>
    <row r="46" spans="1:12" s="5" customFormat="1" ht="15" customHeight="1" x14ac:dyDescent="0.2">
      <c r="A46" s="102"/>
      <c r="B46" s="104"/>
      <c r="C46" s="106"/>
      <c r="D46" s="16">
        <f t="shared" ref="D46:E46" si="5">$C45*D45</f>
        <v>22596.643049687998</v>
      </c>
      <c r="E46" s="8">
        <f t="shared" si="5"/>
        <v>27618.119282952001</v>
      </c>
      <c r="F46" s="8"/>
      <c r="G46" s="8"/>
      <c r="H46" s="12"/>
    </row>
    <row r="47" spans="1:12" s="5" customFormat="1" ht="15" customHeight="1" x14ac:dyDescent="0.25">
      <c r="A47" s="88" t="s">
        <v>21</v>
      </c>
      <c r="B47" s="103" t="s">
        <v>4</v>
      </c>
      <c r="C47" s="105">
        <v>8970.1380000000008</v>
      </c>
      <c r="D47" s="53">
        <v>0.65</v>
      </c>
      <c r="E47" s="54">
        <v>0.35</v>
      </c>
      <c r="F47" s="7"/>
      <c r="G47" s="7"/>
      <c r="H47" s="11"/>
    </row>
    <row r="48" spans="1:12" s="5" customFormat="1" ht="15" customHeight="1" x14ac:dyDescent="0.2">
      <c r="A48" s="102"/>
      <c r="B48" s="104"/>
      <c r="C48" s="106"/>
      <c r="D48" s="16">
        <f t="shared" ref="D48:E48" si="6">$C47*D47</f>
        <v>5830.5897000000004</v>
      </c>
      <c r="E48" s="8">
        <f t="shared" si="6"/>
        <v>3139.5482999999999</v>
      </c>
      <c r="F48" s="8"/>
      <c r="G48" s="8"/>
      <c r="H48" s="12"/>
    </row>
    <row r="49" spans="1:8" s="5" customFormat="1" ht="15" customHeight="1" x14ac:dyDescent="0.25">
      <c r="A49" s="88" t="s">
        <v>22</v>
      </c>
      <c r="B49" s="103" t="s">
        <v>43</v>
      </c>
      <c r="C49" s="105">
        <v>134554.25420318099</v>
      </c>
      <c r="D49" s="53">
        <v>0.1</v>
      </c>
      <c r="E49" s="54">
        <v>0.4</v>
      </c>
      <c r="F49" s="54">
        <v>0.5</v>
      </c>
      <c r="G49" s="7"/>
      <c r="H49" s="11"/>
    </row>
    <row r="50" spans="1:8" s="5" customFormat="1" ht="15" customHeight="1" x14ac:dyDescent="0.2">
      <c r="A50" s="102"/>
      <c r="B50" s="104"/>
      <c r="C50" s="106"/>
      <c r="D50" s="16">
        <f>$C49*D49</f>
        <v>13455.425420318099</v>
      </c>
      <c r="E50" s="8">
        <f>$C49*E49</f>
        <v>53821.701681272396</v>
      </c>
      <c r="F50" s="8">
        <f>$C49*F49</f>
        <v>67277.127101590493</v>
      </c>
      <c r="G50" s="8"/>
      <c r="H50" s="12"/>
    </row>
    <row r="51" spans="1:8" s="5" customFormat="1" ht="15" customHeight="1" x14ac:dyDescent="0.25">
      <c r="A51" s="88" t="s">
        <v>23</v>
      </c>
      <c r="B51" s="103" t="s">
        <v>44</v>
      </c>
      <c r="C51" s="105">
        <v>39246.234299999996</v>
      </c>
      <c r="D51" s="15"/>
      <c r="E51" s="7"/>
      <c r="F51" s="54">
        <v>1</v>
      </c>
      <c r="G51" s="7"/>
      <c r="H51" s="11"/>
    </row>
    <row r="52" spans="1:8" s="5" customFormat="1" ht="15" customHeight="1" x14ac:dyDescent="0.2">
      <c r="A52" s="102"/>
      <c r="B52" s="104"/>
      <c r="C52" s="106"/>
      <c r="D52" s="16"/>
      <c r="E52" s="8"/>
      <c r="F52" s="8">
        <f>$C51*F51</f>
        <v>39246.234299999996</v>
      </c>
      <c r="G52" s="8"/>
      <c r="H52" s="12"/>
    </row>
    <row r="53" spans="1:8" s="5" customFormat="1" ht="15" customHeight="1" x14ac:dyDescent="0.25">
      <c r="A53" s="88" t="s">
        <v>24</v>
      </c>
      <c r="B53" s="103" t="s">
        <v>45</v>
      </c>
      <c r="C53" s="105">
        <v>10369.748</v>
      </c>
      <c r="D53" s="15"/>
      <c r="E53" s="7"/>
      <c r="F53" s="7"/>
      <c r="G53" s="54">
        <v>1</v>
      </c>
      <c r="H53" s="11"/>
    </row>
    <row r="54" spans="1:8" s="5" customFormat="1" ht="15" customHeight="1" x14ac:dyDescent="0.2">
      <c r="A54" s="102"/>
      <c r="B54" s="104"/>
      <c r="C54" s="106"/>
      <c r="D54" s="16"/>
      <c r="E54" s="8"/>
      <c r="F54" s="8"/>
      <c r="G54" s="8">
        <f t="shared" ref="G54" si="7">$C53*G53</f>
        <v>10369.748</v>
      </c>
      <c r="H54" s="12"/>
    </row>
    <row r="55" spans="1:8" s="5" customFormat="1" ht="15" customHeight="1" x14ac:dyDescent="0.25">
      <c r="A55" s="88" t="s">
        <v>25</v>
      </c>
      <c r="B55" s="103" t="s">
        <v>5</v>
      </c>
      <c r="C55" s="105">
        <v>4673.6027999999997</v>
      </c>
      <c r="D55" s="15"/>
      <c r="E55" s="7"/>
      <c r="F55" s="7"/>
      <c r="G55" s="54">
        <v>1</v>
      </c>
      <c r="H55" s="11"/>
    </row>
    <row r="56" spans="1:8" s="5" customFormat="1" ht="15" customHeight="1" x14ac:dyDescent="0.2">
      <c r="A56" s="102"/>
      <c r="B56" s="104"/>
      <c r="C56" s="106"/>
      <c r="D56" s="16"/>
      <c r="E56" s="8"/>
      <c r="F56" s="8"/>
      <c r="G56" s="8">
        <f t="shared" ref="G56" si="8">$C55*G55</f>
        <v>4673.6027999999997</v>
      </c>
      <c r="H56" s="12"/>
    </row>
    <row r="57" spans="1:8" s="5" customFormat="1" ht="15" customHeight="1" x14ac:dyDescent="0.25">
      <c r="A57" s="88" t="s">
        <v>25</v>
      </c>
      <c r="B57" s="103" t="s">
        <v>69</v>
      </c>
      <c r="C57" s="105">
        <v>5713.1</v>
      </c>
      <c r="D57" s="15"/>
      <c r="E57" s="54">
        <v>0.2</v>
      </c>
      <c r="F57" s="54">
        <v>0.8</v>
      </c>
      <c r="G57" s="7"/>
      <c r="H57" s="11"/>
    </row>
    <row r="58" spans="1:8" s="5" customFormat="1" ht="15" customHeight="1" x14ac:dyDescent="0.2">
      <c r="A58" s="102"/>
      <c r="B58" s="104"/>
      <c r="C58" s="106"/>
      <c r="D58" s="16"/>
      <c r="E58" s="8">
        <f t="shared" ref="E58:F58" si="9">$C57*E57</f>
        <v>1142.6200000000001</v>
      </c>
      <c r="F58" s="8">
        <f t="shared" si="9"/>
        <v>4570.4800000000005</v>
      </c>
      <c r="G58" s="8"/>
      <c r="H58" s="12"/>
    </row>
    <row r="59" spans="1:8" s="5" customFormat="1" ht="30" customHeight="1" x14ac:dyDescent="0.25">
      <c r="A59" s="55">
        <v>4</v>
      </c>
      <c r="B59" s="56" t="s">
        <v>106</v>
      </c>
      <c r="C59" s="57">
        <f>SUM(C60:C83)</f>
        <v>254579.39349999992</v>
      </c>
      <c r="D59" s="58">
        <f>D61+D63+D65+D67+D69+D71+D73+D75+D77+D765+D79+D81+D83</f>
        <v>0</v>
      </c>
      <c r="E59" s="59">
        <f>E61+E63+E65+E67+E69+E71+E73+E75+E77+E765+E79+E81+E83</f>
        <v>7018.6695599999803</v>
      </c>
      <c r="F59" s="59">
        <f>F61+F63+F65+F67+F69+F71+F73+F75+F77+F765+F79+F81+F83</f>
        <v>67708.553099999917</v>
      </c>
      <c r="G59" s="59">
        <f>G61+G63+G65+G67+G69+G71+G73+G75+G77+G765+G79+G81+G83</f>
        <v>83133.57044000001</v>
      </c>
      <c r="H59" s="60">
        <f>H61+H63+H65+H67+H69+H71+H73+H75+H77+H765+H79+H81+H83</f>
        <v>96718.600399999996</v>
      </c>
    </row>
    <row r="60" spans="1:8" s="2" customFormat="1" ht="15" customHeight="1" x14ac:dyDescent="0.25">
      <c r="A60" s="92" t="s">
        <v>18</v>
      </c>
      <c r="B60" s="94" t="s">
        <v>46</v>
      </c>
      <c r="C60" s="100">
        <v>16178.1836</v>
      </c>
      <c r="D60" s="41"/>
      <c r="E60" s="49">
        <v>0.2</v>
      </c>
      <c r="F60" s="49">
        <v>0.6</v>
      </c>
      <c r="G60" s="49">
        <v>0.2</v>
      </c>
      <c r="H60" s="77"/>
    </row>
    <row r="61" spans="1:8" s="2" customFormat="1" ht="15" customHeight="1" x14ac:dyDescent="0.2">
      <c r="A61" s="93"/>
      <c r="B61" s="95"/>
      <c r="C61" s="101"/>
      <c r="D61" s="43"/>
      <c r="E61" s="44">
        <f t="shared" ref="E61:G61" si="10">$C60*E60</f>
        <v>3235.6367200000004</v>
      </c>
      <c r="F61" s="44">
        <f t="shared" si="10"/>
        <v>9706.9101599999995</v>
      </c>
      <c r="G61" s="44">
        <f t="shared" si="10"/>
        <v>3235.6367200000004</v>
      </c>
      <c r="H61" s="75"/>
    </row>
    <row r="62" spans="1:8" s="5" customFormat="1" ht="15" customHeight="1" x14ac:dyDescent="0.25">
      <c r="A62" s="92" t="s">
        <v>19</v>
      </c>
      <c r="B62" s="94" t="s">
        <v>47</v>
      </c>
      <c r="C62" s="100">
        <v>18915.164199999901</v>
      </c>
      <c r="D62" s="41"/>
      <c r="E62" s="49">
        <v>0.2</v>
      </c>
      <c r="F62" s="49">
        <v>0.8</v>
      </c>
      <c r="G62" s="49"/>
      <c r="H62" s="77"/>
    </row>
    <row r="63" spans="1:8" s="5" customFormat="1" ht="15" customHeight="1" x14ac:dyDescent="0.2">
      <c r="A63" s="93"/>
      <c r="B63" s="95"/>
      <c r="C63" s="101"/>
      <c r="D63" s="43"/>
      <c r="E63" s="44">
        <f t="shared" ref="E63:F63" si="11">$C62*E62</f>
        <v>3783.0328399999803</v>
      </c>
      <c r="F63" s="44">
        <f t="shared" si="11"/>
        <v>15132.131359999921</v>
      </c>
      <c r="G63" s="44"/>
      <c r="H63" s="75"/>
    </row>
    <row r="64" spans="1:8" s="2" customFormat="1" ht="15" customHeight="1" x14ac:dyDescent="0.25">
      <c r="A64" s="92" t="s">
        <v>86</v>
      </c>
      <c r="B64" s="94" t="s">
        <v>48</v>
      </c>
      <c r="C64" s="100">
        <v>28628.270799999998</v>
      </c>
      <c r="D64" s="41"/>
      <c r="E64" s="42"/>
      <c r="F64" s="49">
        <v>1</v>
      </c>
      <c r="G64" s="42"/>
      <c r="H64" s="77"/>
    </row>
    <row r="65" spans="1:8" s="2" customFormat="1" ht="15" customHeight="1" x14ac:dyDescent="0.2">
      <c r="A65" s="93"/>
      <c r="B65" s="95"/>
      <c r="C65" s="101"/>
      <c r="D65" s="43"/>
      <c r="E65" s="44"/>
      <c r="F65" s="44">
        <f t="shared" ref="F65" si="12">$C64*F64</f>
        <v>28628.270799999998</v>
      </c>
      <c r="G65" s="44"/>
      <c r="H65" s="75"/>
    </row>
    <row r="66" spans="1:8" s="5" customFormat="1" ht="15" customHeight="1" x14ac:dyDescent="0.25">
      <c r="A66" s="92" t="s">
        <v>87</v>
      </c>
      <c r="B66" s="94" t="s">
        <v>68</v>
      </c>
      <c r="C66" s="100">
        <v>11348.8253</v>
      </c>
      <c r="D66" s="41"/>
      <c r="E66" s="42"/>
      <c r="F66" s="42"/>
      <c r="G66" s="49">
        <v>1</v>
      </c>
      <c r="H66" s="77"/>
    </row>
    <row r="67" spans="1:8" s="5" customFormat="1" ht="15" customHeight="1" x14ac:dyDescent="0.2">
      <c r="A67" s="93"/>
      <c r="B67" s="95"/>
      <c r="C67" s="101"/>
      <c r="D67" s="43"/>
      <c r="E67" s="44"/>
      <c r="F67" s="44"/>
      <c r="G67" s="44">
        <f t="shared" ref="G67" si="13">$C66*G66</f>
        <v>11348.8253</v>
      </c>
      <c r="H67" s="75"/>
    </row>
    <row r="68" spans="1:8" s="5" customFormat="1" ht="15" customHeight="1" x14ac:dyDescent="0.25">
      <c r="A68" s="92" t="s">
        <v>88</v>
      </c>
      <c r="B68" s="94" t="s">
        <v>49</v>
      </c>
      <c r="C68" s="100">
        <v>79762.702499999999</v>
      </c>
      <c r="D68" s="41"/>
      <c r="E68" s="42"/>
      <c r="F68" s="42"/>
      <c r="G68" s="49">
        <v>0.4</v>
      </c>
      <c r="H68" s="78">
        <v>0.6</v>
      </c>
    </row>
    <row r="69" spans="1:8" s="5" customFormat="1" ht="15" customHeight="1" x14ac:dyDescent="0.2">
      <c r="A69" s="93"/>
      <c r="B69" s="95"/>
      <c r="C69" s="101"/>
      <c r="D69" s="43"/>
      <c r="E69" s="44"/>
      <c r="F69" s="44"/>
      <c r="G69" s="44">
        <f t="shared" ref="G69:H69" si="14">$C68*G68</f>
        <v>31905.081000000002</v>
      </c>
      <c r="H69" s="75">
        <f t="shared" si="14"/>
        <v>47857.621500000001</v>
      </c>
    </row>
    <row r="70" spans="1:8" s="2" customFormat="1" ht="15" customHeight="1" x14ac:dyDescent="0.25">
      <c r="A70" s="92" t="s">
        <v>89</v>
      </c>
      <c r="B70" s="94" t="s">
        <v>50</v>
      </c>
      <c r="C70" s="100">
        <v>1793.18</v>
      </c>
      <c r="D70" s="41"/>
      <c r="E70" s="42"/>
      <c r="F70" s="42"/>
      <c r="G70" s="49">
        <v>1</v>
      </c>
      <c r="H70" s="77"/>
    </row>
    <row r="71" spans="1:8" s="2" customFormat="1" ht="15" customHeight="1" x14ac:dyDescent="0.2">
      <c r="A71" s="93"/>
      <c r="B71" s="95"/>
      <c r="C71" s="101"/>
      <c r="D71" s="43"/>
      <c r="E71" s="44"/>
      <c r="F71" s="44"/>
      <c r="G71" s="44">
        <f t="shared" ref="G71" si="15">$C70*G70</f>
        <v>1793.18</v>
      </c>
      <c r="H71" s="75"/>
    </row>
    <row r="72" spans="1:8" s="5" customFormat="1" ht="15" customHeight="1" x14ac:dyDescent="0.25">
      <c r="A72" s="92" t="s">
        <v>90</v>
      </c>
      <c r="B72" s="94" t="s">
        <v>51</v>
      </c>
      <c r="C72" s="100">
        <v>9183.6200000000008</v>
      </c>
      <c r="D72" s="41"/>
      <c r="E72" s="42"/>
      <c r="F72" s="42"/>
      <c r="G72" s="42"/>
      <c r="H72" s="78">
        <v>1</v>
      </c>
    </row>
    <row r="73" spans="1:8" s="5" customFormat="1" ht="15" customHeight="1" x14ac:dyDescent="0.2">
      <c r="A73" s="93"/>
      <c r="B73" s="95"/>
      <c r="C73" s="101"/>
      <c r="D73" s="43"/>
      <c r="E73" s="44"/>
      <c r="F73" s="44"/>
      <c r="G73" s="44"/>
      <c r="H73" s="75">
        <f t="shared" ref="H73" si="16">$C72*H72</f>
        <v>9183.6200000000008</v>
      </c>
    </row>
    <row r="74" spans="1:8" s="2" customFormat="1" ht="15" customHeight="1" x14ac:dyDescent="0.25">
      <c r="A74" s="92" t="s">
        <v>91</v>
      </c>
      <c r="B74" s="94" t="s">
        <v>52</v>
      </c>
      <c r="C74" s="100">
        <v>2566.54</v>
      </c>
      <c r="D74" s="41"/>
      <c r="E74" s="42"/>
      <c r="F74" s="42"/>
      <c r="G74" s="42"/>
      <c r="H74" s="78">
        <v>1</v>
      </c>
    </row>
    <row r="75" spans="1:8" s="2" customFormat="1" ht="15" customHeight="1" x14ac:dyDescent="0.2">
      <c r="A75" s="93"/>
      <c r="B75" s="95"/>
      <c r="C75" s="101"/>
      <c r="D75" s="43"/>
      <c r="E75" s="44"/>
      <c r="F75" s="44"/>
      <c r="G75" s="44"/>
      <c r="H75" s="75">
        <f t="shared" ref="H75" si="17">$C74*H74</f>
        <v>2566.54</v>
      </c>
    </row>
    <row r="76" spans="1:8" s="5" customFormat="1" ht="15" customHeight="1" x14ac:dyDescent="0.25">
      <c r="A76" s="92" t="s">
        <v>92</v>
      </c>
      <c r="B76" s="94" t="s">
        <v>53</v>
      </c>
      <c r="C76" s="100">
        <v>21387.2029</v>
      </c>
      <c r="D76" s="41"/>
      <c r="E76" s="42"/>
      <c r="F76" s="42"/>
      <c r="G76" s="42"/>
      <c r="H76" s="78">
        <v>1</v>
      </c>
    </row>
    <row r="77" spans="1:8" s="5" customFormat="1" ht="15" customHeight="1" x14ac:dyDescent="0.2">
      <c r="A77" s="93"/>
      <c r="B77" s="95"/>
      <c r="C77" s="101"/>
      <c r="D77" s="43"/>
      <c r="E77" s="44"/>
      <c r="F77" s="44"/>
      <c r="G77" s="44"/>
      <c r="H77" s="75">
        <f t="shared" ref="H77" si="18">$C76*H76</f>
        <v>21387.2029</v>
      </c>
    </row>
    <row r="78" spans="1:8" s="5" customFormat="1" ht="15" customHeight="1" x14ac:dyDescent="0.25">
      <c r="A78" s="92" t="s">
        <v>93</v>
      </c>
      <c r="B78" s="94" t="s">
        <v>54</v>
      </c>
      <c r="C78" s="100">
        <v>7751.5901999999996</v>
      </c>
      <c r="D78" s="41"/>
      <c r="E78" s="42"/>
      <c r="F78" s="42"/>
      <c r="G78" s="49">
        <v>1</v>
      </c>
      <c r="H78" s="77"/>
    </row>
    <row r="79" spans="1:8" s="5" customFormat="1" ht="15" customHeight="1" x14ac:dyDescent="0.2">
      <c r="A79" s="93"/>
      <c r="B79" s="95"/>
      <c r="C79" s="101"/>
      <c r="D79" s="43"/>
      <c r="E79" s="44"/>
      <c r="F79" s="44"/>
      <c r="G79" s="44">
        <f t="shared" ref="G79" si="19">$C78*G78</f>
        <v>7751.5901999999996</v>
      </c>
      <c r="H79" s="75"/>
    </row>
    <row r="80" spans="1:8" s="5" customFormat="1" ht="15" customHeight="1" x14ac:dyDescent="0.25">
      <c r="A80" s="92" t="s">
        <v>94</v>
      </c>
      <c r="B80" s="94" t="s">
        <v>55</v>
      </c>
      <c r="C80" s="100">
        <v>17755.074000000001</v>
      </c>
      <c r="D80" s="41"/>
      <c r="E80" s="42"/>
      <c r="F80" s="49">
        <v>0.47</v>
      </c>
      <c r="G80" s="49">
        <v>0.53</v>
      </c>
      <c r="H80" s="77"/>
    </row>
    <row r="81" spans="1:8" s="5" customFormat="1" ht="15" customHeight="1" x14ac:dyDescent="0.2">
      <c r="A81" s="93"/>
      <c r="B81" s="95"/>
      <c r="C81" s="101"/>
      <c r="D81" s="43"/>
      <c r="E81" s="44"/>
      <c r="F81" s="44">
        <f t="shared" ref="F81:G81" si="20">$C80*F80</f>
        <v>8344.8847800000003</v>
      </c>
      <c r="G81" s="44">
        <f t="shared" si="20"/>
        <v>9410.1892200000002</v>
      </c>
      <c r="H81" s="75"/>
    </row>
    <row r="82" spans="1:8" s="5" customFormat="1" ht="15" customHeight="1" x14ac:dyDescent="0.25">
      <c r="A82" s="92" t="s">
        <v>95</v>
      </c>
      <c r="B82" s="94" t="s">
        <v>39</v>
      </c>
      <c r="C82" s="100">
        <v>39309.040000000001</v>
      </c>
      <c r="D82" s="41"/>
      <c r="E82" s="42"/>
      <c r="F82" s="49">
        <v>0.15</v>
      </c>
      <c r="G82" s="49">
        <v>0.45</v>
      </c>
      <c r="H82" s="78">
        <v>0.4</v>
      </c>
    </row>
    <row r="83" spans="1:8" s="5" customFormat="1" ht="15" customHeight="1" x14ac:dyDescent="0.2">
      <c r="A83" s="93"/>
      <c r="B83" s="95"/>
      <c r="C83" s="101"/>
      <c r="D83" s="43"/>
      <c r="E83" s="44"/>
      <c r="F83" s="44">
        <f t="shared" ref="F83:H83" si="21">$C82*F82</f>
        <v>5896.3559999999998</v>
      </c>
      <c r="G83" s="44">
        <f t="shared" si="21"/>
        <v>17689.067999999999</v>
      </c>
      <c r="H83" s="75">
        <f t="shared" si="21"/>
        <v>15723.616000000002</v>
      </c>
    </row>
    <row r="84" spans="1:8" s="5" customFormat="1" ht="30" customHeight="1" x14ac:dyDescent="0.25">
      <c r="A84" s="55">
        <v>5</v>
      </c>
      <c r="B84" s="56" t="s">
        <v>56</v>
      </c>
      <c r="C84" s="57">
        <f>SUM(C85:C96)</f>
        <v>89807.560507999893</v>
      </c>
      <c r="D84" s="58">
        <f>D86+D92+D90+D88+D94+D96</f>
        <v>0</v>
      </c>
      <c r="E84" s="59">
        <f>E86+E92+E90+E88+E94+E96</f>
        <v>5102.40775999999</v>
      </c>
      <c r="F84" s="59">
        <f>F86+F92+F90+F88+F94+F96</f>
        <v>72906.044427999936</v>
      </c>
      <c r="G84" s="59">
        <f>G86+G92+G90+G88+G94+G96</f>
        <v>8716.6083599999802</v>
      </c>
      <c r="H84" s="60">
        <f>H86+H92+H90+H88+H94+H96</f>
        <v>3082.4999600000001</v>
      </c>
    </row>
    <row r="85" spans="1:8" s="5" customFormat="1" ht="15" customHeight="1" x14ac:dyDescent="0.25">
      <c r="A85" s="92" t="s">
        <v>26</v>
      </c>
      <c r="B85" s="94" t="s">
        <v>57</v>
      </c>
      <c r="C85" s="100">
        <v>7119.8257999999996</v>
      </c>
      <c r="D85" s="41"/>
      <c r="E85" s="49">
        <v>0.4</v>
      </c>
      <c r="F85" s="49">
        <v>0.6</v>
      </c>
      <c r="G85" s="42"/>
      <c r="H85" s="77"/>
    </row>
    <row r="86" spans="1:8" s="5" customFormat="1" ht="15" customHeight="1" x14ac:dyDescent="0.2">
      <c r="A86" s="93"/>
      <c r="B86" s="95"/>
      <c r="C86" s="101"/>
      <c r="D86" s="43"/>
      <c r="E86" s="44">
        <f t="shared" ref="E86:F86" si="22">$C85*E85</f>
        <v>2847.9303199999999</v>
      </c>
      <c r="F86" s="44">
        <f t="shared" si="22"/>
        <v>4271.8954799999992</v>
      </c>
      <c r="G86" s="44"/>
      <c r="H86" s="75"/>
    </row>
    <row r="87" spans="1:8" s="5" customFormat="1" ht="15" customHeight="1" x14ac:dyDescent="0.25">
      <c r="A87" s="92" t="s">
        <v>96</v>
      </c>
      <c r="B87" s="94" t="s">
        <v>60</v>
      </c>
      <c r="C87" s="100">
        <v>49728.802808</v>
      </c>
      <c r="D87" s="41"/>
      <c r="E87" s="42"/>
      <c r="F87" s="49">
        <v>1</v>
      </c>
      <c r="G87" s="42"/>
      <c r="H87" s="77"/>
    </row>
    <row r="88" spans="1:8" s="5" customFormat="1" ht="15" customHeight="1" x14ac:dyDescent="0.2">
      <c r="A88" s="93"/>
      <c r="B88" s="95"/>
      <c r="C88" s="101"/>
      <c r="D88" s="43"/>
      <c r="E88" s="44"/>
      <c r="F88" s="44">
        <f t="shared" ref="F88" si="23">$C87*F87</f>
        <v>49728.802808</v>
      </c>
      <c r="G88" s="44"/>
      <c r="H88" s="75"/>
    </row>
    <row r="89" spans="1:8" s="5" customFormat="1" ht="15" customHeight="1" x14ac:dyDescent="0.25">
      <c r="A89" s="92" t="s">
        <v>97</v>
      </c>
      <c r="B89" s="94" t="s">
        <v>59</v>
      </c>
      <c r="C89" s="100">
        <v>3470.5752000000002</v>
      </c>
      <c r="D89" s="41"/>
      <c r="E89" s="42"/>
      <c r="F89" s="49">
        <v>0.5</v>
      </c>
      <c r="G89" s="49">
        <v>0.3</v>
      </c>
      <c r="H89" s="78">
        <v>0.2</v>
      </c>
    </row>
    <row r="90" spans="1:8" s="5" customFormat="1" ht="15" customHeight="1" x14ac:dyDescent="0.2">
      <c r="A90" s="93"/>
      <c r="B90" s="95"/>
      <c r="C90" s="101"/>
      <c r="D90" s="43"/>
      <c r="E90" s="44"/>
      <c r="F90" s="44">
        <f>$C89*F89</f>
        <v>1735.2876000000001</v>
      </c>
      <c r="G90" s="44">
        <f>$C89*G89</f>
        <v>1041.17256</v>
      </c>
      <c r="H90" s="75">
        <f>$C89*H89</f>
        <v>694.11504000000014</v>
      </c>
    </row>
    <row r="91" spans="1:8" s="5" customFormat="1" ht="15" customHeight="1" x14ac:dyDescent="0.25">
      <c r="A91" s="92" t="s">
        <v>98</v>
      </c>
      <c r="B91" s="94" t="s">
        <v>58</v>
      </c>
      <c r="C91" s="100">
        <v>3053.1023</v>
      </c>
      <c r="D91" s="41"/>
      <c r="E91" s="42"/>
      <c r="F91" s="49">
        <v>0.2</v>
      </c>
      <c r="G91" s="49">
        <v>0.4</v>
      </c>
      <c r="H91" s="78">
        <v>0.4</v>
      </c>
    </row>
    <row r="92" spans="1:8" s="5" customFormat="1" ht="15" customHeight="1" x14ac:dyDescent="0.2">
      <c r="A92" s="93"/>
      <c r="B92" s="95"/>
      <c r="C92" s="101"/>
      <c r="D92" s="43"/>
      <c r="E92" s="44"/>
      <c r="F92" s="44">
        <f>$C91*F91</f>
        <v>610.62045999999998</v>
      </c>
      <c r="G92" s="44">
        <f>$C91*G91</f>
        <v>1221.24092</v>
      </c>
      <c r="H92" s="75">
        <f>$C91*H91</f>
        <v>1221.24092</v>
      </c>
    </row>
    <row r="93" spans="1:8" s="5" customFormat="1" ht="15" customHeight="1" x14ac:dyDescent="0.25">
      <c r="A93" s="92" t="s">
        <v>99</v>
      </c>
      <c r="B93" s="94" t="s">
        <v>61</v>
      </c>
      <c r="C93" s="100">
        <v>22544.7743999999</v>
      </c>
      <c r="D93" s="41"/>
      <c r="E93" s="49">
        <v>0.1</v>
      </c>
      <c r="F93" s="49">
        <v>0.7</v>
      </c>
      <c r="G93" s="49">
        <v>0.2</v>
      </c>
      <c r="H93" s="77"/>
    </row>
    <row r="94" spans="1:8" s="5" customFormat="1" ht="15" customHeight="1" x14ac:dyDescent="0.2">
      <c r="A94" s="93"/>
      <c r="B94" s="95"/>
      <c r="C94" s="101"/>
      <c r="D94" s="43"/>
      <c r="E94" s="44">
        <f t="shared" ref="E94:G94" si="24">$C93*E93</f>
        <v>2254.4774399999901</v>
      </c>
      <c r="F94" s="44">
        <f t="shared" si="24"/>
        <v>15781.342079999929</v>
      </c>
      <c r="G94" s="44">
        <f t="shared" si="24"/>
        <v>4508.9548799999802</v>
      </c>
      <c r="H94" s="75"/>
    </row>
    <row r="95" spans="1:8" s="5" customFormat="1" ht="15" customHeight="1" x14ac:dyDescent="0.25">
      <c r="A95" s="92" t="s">
        <v>100</v>
      </c>
      <c r="B95" s="94" t="s">
        <v>39</v>
      </c>
      <c r="C95" s="100">
        <v>3890.48</v>
      </c>
      <c r="D95" s="41"/>
      <c r="E95" s="42"/>
      <c r="F95" s="49">
        <v>0.2</v>
      </c>
      <c r="G95" s="49">
        <v>0.5</v>
      </c>
      <c r="H95" s="78">
        <v>0.3</v>
      </c>
    </row>
    <row r="96" spans="1:8" s="5" customFormat="1" ht="15" customHeight="1" x14ac:dyDescent="0.2">
      <c r="A96" s="93"/>
      <c r="B96" s="95"/>
      <c r="C96" s="101"/>
      <c r="D96" s="43"/>
      <c r="E96" s="44"/>
      <c r="F96" s="44">
        <f t="shared" ref="F96:H96" si="25">$C95*F95</f>
        <v>778.096</v>
      </c>
      <c r="G96" s="44">
        <f t="shared" si="25"/>
        <v>1945.24</v>
      </c>
      <c r="H96" s="75">
        <f t="shared" si="25"/>
        <v>1167.144</v>
      </c>
    </row>
    <row r="97" spans="1:8" s="5" customFormat="1" ht="30" customHeight="1" x14ac:dyDescent="0.25">
      <c r="A97" s="61">
        <v>6</v>
      </c>
      <c r="B97" s="62" t="s">
        <v>62</v>
      </c>
      <c r="C97" s="47">
        <f>SUM(C98:C103)</f>
        <v>26778.001110000001</v>
      </c>
      <c r="D97" s="35">
        <f>D99+D101+D103</f>
        <v>0</v>
      </c>
      <c r="E97" s="36">
        <f t="shared" ref="E97:H97" si="26">E99+E101+E103</f>
        <v>12832.363395</v>
      </c>
      <c r="F97" s="36">
        <f t="shared" si="26"/>
        <v>13945.637715000001</v>
      </c>
      <c r="G97" s="36">
        <f t="shared" si="26"/>
        <v>0</v>
      </c>
      <c r="H97" s="37">
        <f t="shared" si="26"/>
        <v>0</v>
      </c>
    </row>
    <row r="98" spans="1:8" s="5" customFormat="1" ht="15" customHeight="1" x14ac:dyDescent="0.25">
      <c r="A98" s="92" t="s">
        <v>101</v>
      </c>
      <c r="B98" s="94" t="s">
        <v>61</v>
      </c>
      <c r="C98" s="100">
        <v>19674.117910000001</v>
      </c>
      <c r="D98" s="41"/>
      <c r="E98" s="49">
        <v>0.5</v>
      </c>
      <c r="F98" s="49">
        <v>0.5</v>
      </c>
      <c r="G98" s="42"/>
      <c r="H98" s="77"/>
    </row>
    <row r="99" spans="1:8" s="5" customFormat="1" ht="15" customHeight="1" x14ac:dyDescent="0.2">
      <c r="A99" s="93"/>
      <c r="B99" s="95"/>
      <c r="C99" s="101"/>
      <c r="D99" s="43"/>
      <c r="E99" s="44">
        <f t="shared" ref="E99:F99" si="27">$C98*E98</f>
        <v>9837.0589550000004</v>
      </c>
      <c r="F99" s="44">
        <f t="shared" si="27"/>
        <v>9837.0589550000004</v>
      </c>
      <c r="G99" s="44"/>
      <c r="H99" s="75"/>
    </row>
    <row r="100" spans="1:8" s="5" customFormat="1" ht="15" customHeight="1" x14ac:dyDescent="0.25">
      <c r="A100" s="92" t="s">
        <v>102</v>
      </c>
      <c r="B100" s="94" t="s">
        <v>65</v>
      </c>
      <c r="C100" s="100">
        <v>4320.6974</v>
      </c>
      <c r="D100" s="41"/>
      <c r="E100" s="49">
        <v>0.5</v>
      </c>
      <c r="F100" s="49">
        <v>0.5</v>
      </c>
      <c r="G100" s="42"/>
      <c r="H100" s="77"/>
    </row>
    <row r="101" spans="1:8" s="5" customFormat="1" ht="15" customHeight="1" x14ac:dyDescent="0.2">
      <c r="A101" s="93"/>
      <c r="B101" s="95"/>
      <c r="C101" s="101"/>
      <c r="D101" s="43"/>
      <c r="E101" s="44">
        <f t="shared" ref="E101:F101" si="28">$C100*E100</f>
        <v>2160.3487</v>
      </c>
      <c r="F101" s="44">
        <f t="shared" si="28"/>
        <v>2160.3487</v>
      </c>
      <c r="G101" s="44"/>
      <c r="H101" s="75"/>
    </row>
    <row r="102" spans="1:8" s="5" customFormat="1" ht="15" customHeight="1" x14ac:dyDescent="0.25">
      <c r="A102" s="92" t="s">
        <v>103</v>
      </c>
      <c r="B102" s="94" t="s">
        <v>63</v>
      </c>
      <c r="C102" s="100">
        <v>2783.1858000000002</v>
      </c>
      <c r="D102" s="41"/>
      <c r="E102" s="49">
        <v>0.3</v>
      </c>
      <c r="F102" s="49">
        <v>0.7</v>
      </c>
      <c r="G102" s="42"/>
      <c r="H102" s="77"/>
    </row>
    <row r="103" spans="1:8" s="5" customFormat="1" ht="15" customHeight="1" x14ac:dyDescent="0.2">
      <c r="A103" s="93"/>
      <c r="B103" s="95"/>
      <c r="C103" s="101"/>
      <c r="D103" s="43"/>
      <c r="E103" s="44">
        <f t="shared" ref="E103:F103" si="29">$C102*E102</f>
        <v>834.95573999999999</v>
      </c>
      <c r="F103" s="44">
        <f t="shared" si="29"/>
        <v>1948.2300600000001</v>
      </c>
      <c r="G103" s="44"/>
      <c r="H103" s="75"/>
    </row>
    <row r="104" spans="1:8" s="5" customFormat="1" ht="30" customHeight="1" x14ac:dyDescent="0.25">
      <c r="A104" s="79">
        <v>7</v>
      </c>
      <c r="B104" s="63" t="s">
        <v>64</v>
      </c>
      <c r="C104" s="64">
        <f>SUM(C105:C111)</f>
        <v>29034.689200000001</v>
      </c>
      <c r="D104" s="65">
        <f>D106</f>
        <v>2903.4689200000003</v>
      </c>
      <c r="E104" s="66">
        <f t="shared" ref="E104:H104" si="30">E106</f>
        <v>2903.4689200000003</v>
      </c>
      <c r="F104" s="66">
        <f t="shared" si="30"/>
        <v>11613.875680000001</v>
      </c>
      <c r="G104" s="66">
        <f t="shared" si="30"/>
        <v>5806.9378400000005</v>
      </c>
      <c r="H104" s="74">
        <f t="shared" si="30"/>
        <v>5806.9378400000005</v>
      </c>
    </row>
    <row r="105" spans="1:8" s="5" customFormat="1" ht="15" customHeight="1" x14ac:dyDescent="0.25">
      <c r="A105" s="92" t="s">
        <v>104</v>
      </c>
      <c r="B105" s="94" t="s">
        <v>64</v>
      </c>
      <c r="C105" s="100">
        <v>29034.689200000001</v>
      </c>
      <c r="D105" s="48">
        <v>0.1</v>
      </c>
      <c r="E105" s="49">
        <v>0.1</v>
      </c>
      <c r="F105" s="49">
        <v>0.4</v>
      </c>
      <c r="G105" s="49">
        <v>0.2</v>
      </c>
      <c r="H105" s="78">
        <v>0.2</v>
      </c>
    </row>
    <row r="106" spans="1:8" s="5" customFormat="1" ht="15" customHeight="1" thickBot="1" x14ac:dyDescent="0.25">
      <c r="A106" s="107"/>
      <c r="B106" s="108"/>
      <c r="C106" s="109"/>
      <c r="D106" s="32">
        <f t="shared" ref="D106:H106" si="31">$C105*D105</f>
        <v>2903.4689200000003</v>
      </c>
      <c r="E106" s="33">
        <f t="shared" si="31"/>
        <v>2903.4689200000003</v>
      </c>
      <c r="F106" s="33">
        <f t="shared" si="31"/>
        <v>11613.875680000001</v>
      </c>
      <c r="G106" s="33">
        <f t="shared" si="31"/>
        <v>5806.9378400000005</v>
      </c>
      <c r="H106" s="34">
        <f t="shared" si="31"/>
        <v>5806.9378400000005</v>
      </c>
    </row>
    <row r="107" spans="1:8" x14ac:dyDescent="0.25">
      <c r="D107" s="1"/>
      <c r="E107" s="1"/>
      <c r="F107" s="1"/>
      <c r="G107" s="1"/>
      <c r="H107" s="1"/>
    </row>
    <row r="108" spans="1:8" x14ac:dyDescent="0.25">
      <c r="D108" s="1"/>
      <c r="E108" s="1"/>
      <c r="F108" s="1"/>
      <c r="G108" s="1"/>
      <c r="H108" s="1"/>
    </row>
    <row r="109" spans="1:8" x14ac:dyDescent="0.25">
      <c r="D109" s="1"/>
      <c r="E109" s="1"/>
      <c r="F109" s="1"/>
      <c r="G109" s="1"/>
      <c r="H109" s="1"/>
    </row>
    <row r="110" spans="1:8" x14ac:dyDescent="0.25">
      <c r="D110" s="1"/>
      <c r="E110" s="1"/>
      <c r="F110" s="1"/>
      <c r="G110" s="1"/>
      <c r="H110" s="1"/>
    </row>
    <row r="111" spans="1:8" x14ac:dyDescent="0.25">
      <c r="D111" s="1"/>
      <c r="E111" s="1"/>
      <c r="F111" s="1"/>
      <c r="G111" s="1"/>
      <c r="H111" s="1"/>
    </row>
    <row r="112" spans="1:8" x14ac:dyDescent="0.25">
      <c r="D112" s="1"/>
      <c r="E112" s="1"/>
      <c r="F112" s="1"/>
      <c r="G112" s="1"/>
      <c r="H112" s="1"/>
    </row>
    <row r="113" spans="4:8" x14ac:dyDescent="0.25">
      <c r="D113" s="1"/>
      <c r="E113" s="1"/>
      <c r="F113" s="1"/>
      <c r="G113" s="1"/>
      <c r="H113" s="1"/>
    </row>
    <row r="114" spans="4:8" x14ac:dyDescent="0.25">
      <c r="D114" s="1"/>
      <c r="E114" s="1"/>
      <c r="F114" s="1"/>
      <c r="G114" s="1"/>
      <c r="H114" s="1"/>
    </row>
    <row r="115" spans="4:8" x14ac:dyDescent="0.25">
      <c r="D115" s="1"/>
      <c r="E115" s="1"/>
      <c r="F115" s="1"/>
      <c r="G115" s="1"/>
      <c r="H115" s="1"/>
    </row>
    <row r="116" spans="4:8" x14ac:dyDescent="0.25">
      <c r="D116" s="1"/>
      <c r="E116" s="1"/>
      <c r="F116" s="1"/>
      <c r="G116" s="1"/>
      <c r="H116" s="1"/>
    </row>
    <row r="117" spans="4:8" x14ac:dyDescent="0.25">
      <c r="D117" s="1"/>
      <c r="E117" s="1"/>
      <c r="F117" s="1"/>
      <c r="G117" s="1"/>
      <c r="H117" s="1"/>
    </row>
    <row r="118" spans="4:8" x14ac:dyDescent="0.25">
      <c r="D118" s="1"/>
      <c r="E118" s="1"/>
      <c r="F118" s="1"/>
      <c r="G118" s="1"/>
      <c r="H118" s="1"/>
    </row>
    <row r="119" spans="4:8" x14ac:dyDescent="0.25">
      <c r="D119" s="1"/>
      <c r="E119" s="1"/>
      <c r="F119" s="1"/>
      <c r="G119" s="1"/>
      <c r="H119" s="1"/>
    </row>
    <row r="120" spans="4:8" x14ac:dyDescent="0.25">
      <c r="D120" s="1"/>
      <c r="E120" s="1"/>
      <c r="F120" s="1"/>
      <c r="G120" s="1"/>
      <c r="H120" s="1"/>
    </row>
    <row r="121" spans="4:8" x14ac:dyDescent="0.25">
      <c r="D121" s="1"/>
      <c r="E121" s="1"/>
      <c r="F121" s="1"/>
      <c r="G121" s="1"/>
      <c r="H121" s="1"/>
    </row>
    <row r="122" spans="4:8" x14ac:dyDescent="0.25">
      <c r="D122" s="1"/>
      <c r="E122" s="1"/>
      <c r="F122" s="1"/>
      <c r="G122" s="1"/>
      <c r="H122" s="1"/>
    </row>
    <row r="123" spans="4:8" x14ac:dyDescent="0.25">
      <c r="D123" s="1"/>
      <c r="E123" s="1"/>
      <c r="F123" s="1"/>
      <c r="G123" s="1"/>
      <c r="H123" s="1"/>
    </row>
    <row r="124" spans="4:8" x14ac:dyDescent="0.25">
      <c r="D124" s="1"/>
      <c r="E124" s="1"/>
      <c r="F124" s="1"/>
      <c r="G124" s="1"/>
      <c r="H124" s="1"/>
    </row>
    <row r="125" spans="4:8" x14ac:dyDescent="0.25">
      <c r="D125" s="1"/>
      <c r="E125" s="1"/>
      <c r="F125" s="1"/>
      <c r="G125" s="1"/>
      <c r="H125" s="1"/>
    </row>
    <row r="126" spans="4:8" x14ac:dyDescent="0.25">
      <c r="D126" s="1"/>
      <c r="E126" s="1"/>
      <c r="F126" s="1"/>
      <c r="G126" s="1"/>
      <c r="H126" s="1"/>
    </row>
    <row r="127" spans="4:8" x14ac:dyDescent="0.25">
      <c r="D127" s="1"/>
      <c r="E127" s="1"/>
      <c r="F127" s="1"/>
      <c r="G127" s="1"/>
      <c r="H127" s="1"/>
    </row>
    <row r="128" spans="4:8" x14ac:dyDescent="0.25">
      <c r="D128" s="1"/>
      <c r="E128" s="1"/>
      <c r="F128" s="1"/>
      <c r="G128" s="1"/>
      <c r="H128" s="1"/>
    </row>
    <row r="129" spans="4:8" x14ac:dyDescent="0.25">
      <c r="D129" s="1"/>
      <c r="E129" s="1"/>
      <c r="F129" s="1"/>
      <c r="G129" s="1"/>
      <c r="H129" s="1"/>
    </row>
    <row r="130" spans="4:8" x14ac:dyDescent="0.25">
      <c r="D130" s="1"/>
      <c r="E130" s="1"/>
      <c r="F130" s="1"/>
      <c r="G130" s="1"/>
      <c r="H130" s="1"/>
    </row>
    <row r="131" spans="4:8" x14ac:dyDescent="0.25">
      <c r="D131" s="1"/>
      <c r="E131" s="1"/>
      <c r="F131" s="1"/>
      <c r="G131" s="1"/>
      <c r="H131" s="1"/>
    </row>
    <row r="132" spans="4:8" x14ac:dyDescent="0.25">
      <c r="D132" s="1"/>
      <c r="E132" s="1"/>
      <c r="F132" s="1"/>
      <c r="G132" s="1"/>
      <c r="H132" s="1"/>
    </row>
    <row r="133" spans="4:8" x14ac:dyDescent="0.25">
      <c r="D133" s="1"/>
      <c r="E133" s="1"/>
      <c r="F133" s="1"/>
      <c r="G133" s="1"/>
      <c r="H133" s="1"/>
    </row>
    <row r="134" spans="4:8" x14ac:dyDescent="0.25">
      <c r="D134" s="1"/>
      <c r="E134" s="1"/>
      <c r="F134" s="1"/>
      <c r="G134" s="1"/>
      <c r="H134" s="1"/>
    </row>
    <row r="135" spans="4:8" x14ac:dyDescent="0.25">
      <c r="D135" s="1"/>
      <c r="E135" s="1"/>
      <c r="F135" s="1"/>
      <c r="G135" s="1"/>
      <c r="H135" s="1"/>
    </row>
    <row r="136" spans="4:8" x14ac:dyDescent="0.25">
      <c r="D136" s="1"/>
      <c r="E136" s="1"/>
      <c r="F136" s="1"/>
      <c r="G136" s="1"/>
      <c r="H136" s="1"/>
    </row>
    <row r="137" spans="4:8" x14ac:dyDescent="0.25">
      <c r="D137" s="1"/>
      <c r="E137" s="1"/>
      <c r="F137" s="1"/>
      <c r="G137" s="1"/>
      <c r="H137" s="1"/>
    </row>
    <row r="138" spans="4:8" x14ac:dyDescent="0.25">
      <c r="D138" s="1"/>
      <c r="E138" s="1"/>
      <c r="F138" s="1"/>
      <c r="G138" s="1"/>
      <c r="H138" s="1"/>
    </row>
    <row r="139" spans="4:8" x14ac:dyDescent="0.25">
      <c r="D139" s="1"/>
      <c r="E139" s="1"/>
      <c r="F139" s="1"/>
      <c r="G139" s="1"/>
      <c r="H139" s="1"/>
    </row>
    <row r="140" spans="4:8" x14ac:dyDescent="0.25">
      <c r="D140" s="1"/>
      <c r="E140" s="1"/>
      <c r="F140" s="1"/>
      <c r="G140" s="1"/>
      <c r="H140" s="1"/>
    </row>
    <row r="141" spans="4:8" x14ac:dyDescent="0.25">
      <c r="D141" s="1"/>
      <c r="E141" s="1"/>
      <c r="F141" s="1"/>
      <c r="G141" s="1"/>
      <c r="H141" s="1"/>
    </row>
    <row r="142" spans="4:8" x14ac:dyDescent="0.25">
      <c r="D142" s="1"/>
      <c r="E142" s="1"/>
      <c r="F142" s="1"/>
      <c r="G142" s="1"/>
      <c r="H142" s="1"/>
    </row>
    <row r="143" spans="4:8" x14ac:dyDescent="0.25">
      <c r="D143" s="1"/>
      <c r="E143" s="1"/>
      <c r="F143" s="1"/>
      <c r="G143" s="1"/>
      <c r="H143" s="1"/>
    </row>
    <row r="144" spans="4:8" x14ac:dyDescent="0.25">
      <c r="D144" s="1"/>
      <c r="E144" s="1"/>
      <c r="F144" s="1"/>
      <c r="G144" s="1"/>
      <c r="H144" s="1"/>
    </row>
    <row r="145" spans="4:8" x14ac:dyDescent="0.25">
      <c r="D145" s="1"/>
      <c r="E145" s="1"/>
      <c r="F145" s="1"/>
      <c r="G145" s="1"/>
      <c r="H145" s="1"/>
    </row>
    <row r="146" spans="4:8" x14ac:dyDescent="0.25">
      <c r="D146" s="1"/>
      <c r="E146" s="1"/>
      <c r="F146" s="1"/>
      <c r="G146" s="1"/>
      <c r="H146" s="1"/>
    </row>
    <row r="147" spans="4:8" x14ac:dyDescent="0.25">
      <c r="D147" s="1"/>
      <c r="E147" s="1"/>
      <c r="F147" s="1"/>
      <c r="G147" s="1"/>
      <c r="H147" s="1"/>
    </row>
    <row r="148" spans="4:8" x14ac:dyDescent="0.25">
      <c r="D148" s="1"/>
      <c r="E148" s="1"/>
      <c r="F148" s="1"/>
      <c r="G148" s="1"/>
      <c r="H148" s="1"/>
    </row>
    <row r="149" spans="4:8" x14ac:dyDescent="0.25">
      <c r="D149" s="1"/>
      <c r="E149" s="1"/>
      <c r="F149" s="1"/>
      <c r="G149" s="1"/>
      <c r="H149" s="1"/>
    </row>
    <row r="150" spans="4:8" x14ac:dyDescent="0.25">
      <c r="D150" s="1"/>
      <c r="E150" s="1"/>
      <c r="F150" s="1"/>
      <c r="G150" s="1"/>
      <c r="H150" s="1"/>
    </row>
    <row r="151" spans="4:8" x14ac:dyDescent="0.25">
      <c r="D151" s="1"/>
      <c r="E151" s="1"/>
      <c r="F151" s="1"/>
      <c r="G151" s="1"/>
      <c r="H151" s="1"/>
    </row>
    <row r="152" spans="4:8" x14ac:dyDescent="0.25">
      <c r="D152" s="1"/>
      <c r="E152" s="1"/>
      <c r="F152" s="1"/>
      <c r="G152" s="1"/>
      <c r="H152" s="1"/>
    </row>
    <row r="153" spans="4:8" x14ac:dyDescent="0.25">
      <c r="D153" s="1"/>
      <c r="E153" s="1"/>
      <c r="F153" s="1"/>
      <c r="G153" s="1"/>
      <c r="H153" s="1"/>
    </row>
    <row r="154" spans="4:8" x14ac:dyDescent="0.25">
      <c r="D154" s="1"/>
      <c r="E154" s="1"/>
      <c r="F154" s="1"/>
      <c r="G154" s="1"/>
      <c r="H154" s="1"/>
    </row>
    <row r="155" spans="4:8" x14ac:dyDescent="0.25">
      <c r="D155" s="1"/>
      <c r="E155" s="1"/>
      <c r="F155" s="1"/>
      <c r="G155" s="1"/>
      <c r="H155" s="1"/>
    </row>
    <row r="156" spans="4:8" x14ac:dyDescent="0.25">
      <c r="D156" s="1"/>
      <c r="E156" s="1"/>
      <c r="F156" s="1"/>
      <c r="G156" s="1"/>
      <c r="H156" s="1"/>
    </row>
    <row r="157" spans="4:8" x14ac:dyDescent="0.25">
      <c r="D157" s="1"/>
      <c r="E157" s="1"/>
      <c r="F157" s="1"/>
      <c r="G157" s="1"/>
      <c r="H157" s="1"/>
    </row>
    <row r="158" spans="4:8" x14ac:dyDescent="0.25">
      <c r="D158" s="1"/>
      <c r="E158" s="1"/>
      <c r="F158" s="1"/>
      <c r="G158" s="1"/>
      <c r="H158" s="1"/>
    </row>
    <row r="159" spans="4:8" x14ac:dyDescent="0.25">
      <c r="D159" s="1"/>
      <c r="E159" s="1"/>
      <c r="F159" s="1"/>
      <c r="G159" s="1"/>
      <c r="H159" s="1"/>
    </row>
    <row r="160" spans="4:8" x14ac:dyDescent="0.25">
      <c r="D160" s="1"/>
      <c r="E160" s="1"/>
      <c r="F160" s="1"/>
      <c r="G160" s="1"/>
      <c r="H160" s="1"/>
    </row>
    <row r="161" spans="4:8" x14ac:dyDescent="0.25">
      <c r="D161" s="1"/>
      <c r="E161" s="1"/>
      <c r="F161" s="1"/>
      <c r="G161" s="1"/>
      <c r="H161" s="1"/>
    </row>
    <row r="162" spans="4:8" x14ac:dyDescent="0.25">
      <c r="D162" s="1"/>
      <c r="E162" s="1"/>
      <c r="F162" s="1"/>
      <c r="G162" s="1"/>
      <c r="H162" s="1"/>
    </row>
    <row r="163" spans="4:8" x14ac:dyDescent="0.25">
      <c r="D163" s="1"/>
      <c r="E163" s="1"/>
      <c r="F163" s="1"/>
      <c r="G163" s="1"/>
      <c r="H163" s="1"/>
    </row>
    <row r="164" spans="4:8" x14ac:dyDescent="0.25">
      <c r="D164" s="1"/>
      <c r="E164" s="1"/>
      <c r="F164" s="1"/>
      <c r="G164" s="1"/>
      <c r="H164" s="1"/>
    </row>
    <row r="165" spans="4:8" x14ac:dyDescent="0.25">
      <c r="D165" s="1"/>
      <c r="E165" s="1"/>
      <c r="F165" s="1"/>
      <c r="G165" s="1"/>
      <c r="H165" s="1"/>
    </row>
    <row r="166" spans="4:8" x14ac:dyDescent="0.25">
      <c r="D166" s="1"/>
      <c r="E166" s="1"/>
      <c r="F166" s="1"/>
      <c r="G166" s="1"/>
      <c r="H166" s="1"/>
    </row>
    <row r="167" spans="4:8" x14ac:dyDescent="0.25">
      <c r="D167" s="1"/>
      <c r="E167" s="1"/>
      <c r="F167" s="1"/>
      <c r="G167" s="1"/>
      <c r="H167" s="1"/>
    </row>
    <row r="168" spans="4:8" x14ac:dyDescent="0.25">
      <c r="D168" s="1"/>
      <c r="E168" s="1"/>
      <c r="F168" s="1"/>
      <c r="G168" s="1"/>
      <c r="H168" s="1"/>
    </row>
    <row r="169" spans="4:8" x14ac:dyDescent="0.25">
      <c r="D169" s="1"/>
      <c r="E169" s="1"/>
      <c r="F169" s="1"/>
      <c r="G169" s="1"/>
      <c r="H169" s="1"/>
    </row>
    <row r="170" spans="4:8" x14ac:dyDescent="0.25">
      <c r="D170" s="1"/>
      <c r="E170" s="1"/>
      <c r="F170" s="1"/>
      <c r="G170" s="1"/>
      <c r="H170" s="1"/>
    </row>
    <row r="171" spans="4:8" x14ac:dyDescent="0.25">
      <c r="D171" s="1"/>
      <c r="E171" s="1"/>
      <c r="F171" s="1"/>
      <c r="G171" s="1"/>
      <c r="H171" s="1"/>
    </row>
    <row r="172" spans="4:8" x14ac:dyDescent="0.25">
      <c r="D172" s="1"/>
      <c r="E172" s="1"/>
      <c r="F172" s="1"/>
      <c r="G172" s="1"/>
      <c r="H172" s="1"/>
    </row>
    <row r="173" spans="4:8" x14ac:dyDescent="0.25">
      <c r="D173" s="1"/>
      <c r="E173" s="1"/>
      <c r="F173" s="1"/>
      <c r="G173" s="1"/>
      <c r="H173" s="1"/>
    </row>
    <row r="174" spans="4:8" x14ac:dyDescent="0.25">
      <c r="D174" s="1"/>
      <c r="E174" s="1"/>
      <c r="F174" s="1"/>
      <c r="G174" s="1"/>
      <c r="H174" s="1"/>
    </row>
  </sheetData>
  <mergeCells count="145">
    <mergeCell ref="A102:A103"/>
    <mergeCell ref="B102:B103"/>
    <mergeCell ref="C102:C103"/>
    <mergeCell ref="A105:A106"/>
    <mergeCell ref="B105:B106"/>
    <mergeCell ref="C105:C106"/>
    <mergeCell ref="A98:A99"/>
    <mergeCell ref="B98:B99"/>
    <mergeCell ref="C98:C99"/>
    <mergeCell ref="A100:A101"/>
    <mergeCell ref="B100:B101"/>
    <mergeCell ref="C100:C101"/>
    <mergeCell ref="A93:A94"/>
    <mergeCell ref="B93:B94"/>
    <mergeCell ref="C93:C94"/>
    <mergeCell ref="A95:A96"/>
    <mergeCell ref="B95:B96"/>
    <mergeCell ref="C95:C96"/>
    <mergeCell ref="A91:A92"/>
    <mergeCell ref="B91:B92"/>
    <mergeCell ref="C91:C92"/>
    <mergeCell ref="A89:A90"/>
    <mergeCell ref="B89:B90"/>
    <mergeCell ref="C89:C90"/>
    <mergeCell ref="A85:A86"/>
    <mergeCell ref="B85:B86"/>
    <mergeCell ref="C85:C86"/>
    <mergeCell ref="A87:A88"/>
    <mergeCell ref="B87:B88"/>
    <mergeCell ref="C87:C88"/>
    <mergeCell ref="A80:A81"/>
    <mergeCell ref="B80:B81"/>
    <mergeCell ref="C80:C81"/>
    <mergeCell ref="A82:A83"/>
    <mergeCell ref="B82:B83"/>
    <mergeCell ref="C82:C83"/>
    <mergeCell ref="A76:A77"/>
    <mergeCell ref="B76:B77"/>
    <mergeCell ref="C76:C77"/>
    <mergeCell ref="A78:A79"/>
    <mergeCell ref="B78:B79"/>
    <mergeCell ref="C78:C79"/>
    <mergeCell ref="A72:A73"/>
    <mergeCell ref="B72:B73"/>
    <mergeCell ref="C72:C73"/>
    <mergeCell ref="A74:A75"/>
    <mergeCell ref="B74:B75"/>
    <mergeCell ref="C74:C75"/>
    <mergeCell ref="A68:A69"/>
    <mergeCell ref="B68:B69"/>
    <mergeCell ref="C68:C69"/>
    <mergeCell ref="A70:A71"/>
    <mergeCell ref="B70:B71"/>
    <mergeCell ref="C70:C71"/>
    <mergeCell ref="A64:A65"/>
    <mergeCell ref="B64:B65"/>
    <mergeCell ref="C64:C65"/>
    <mergeCell ref="A66:A67"/>
    <mergeCell ref="B66:B67"/>
    <mergeCell ref="C66:C67"/>
    <mergeCell ref="A60:A61"/>
    <mergeCell ref="B60:B61"/>
    <mergeCell ref="C60:C61"/>
    <mergeCell ref="A62:A63"/>
    <mergeCell ref="B62:B63"/>
    <mergeCell ref="C62:C63"/>
    <mergeCell ref="A55:A56"/>
    <mergeCell ref="B55:B56"/>
    <mergeCell ref="C55:C56"/>
    <mergeCell ref="A57:A58"/>
    <mergeCell ref="B57:B58"/>
    <mergeCell ref="C57:C58"/>
    <mergeCell ref="A51:A52"/>
    <mergeCell ref="B51:B52"/>
    <mergeCell ref="C51:C52"/>
    <mergeCell ref="A53:A54"/>
    <mergeCell ref="B53:B54"/>
    <mergeCell ref="C53:C54"/>
    <mergeCell ref="A47:A48"/>
    <mergeCell ref="B47:B48"/>
    <mergeCell ref="C47:C48"/>
    <mergeCell ref="A49:A50"/>
    <mergeCell ref="B49:B50"/>
    <mergeCell ref="C49:C50"/>
    <mergeCell ref="A43:A44"/>
    <mergeCell ref="B43:B44"/>
    <mergeCell ref="C43:C44"/>
    <mergeCell ref="A45:A46"/>
    <mergeCell ref="B45:B46"/>
    <mergeCell ref="C45:C46"/>
    <mergeCell ref="A38:A39"/>
    <mergeCell ref="B38:B39"/>
    <mergeCell ref="C38:C39"/>
    <mergeCell ref="A40:A41"/>
    <mergeCell ref="B40:B41"/>
    <mergeCell ref="C40:C41"/>
    <mergeCell ref="A34:A35"/>
    <mergeCell ref="B34:B35"/>
    <mergeCell ref="C34:C35"/>
    <mergeCell ref="A36:A37"/>
    <mergeCell ref="B36:B37"/>
    <mergeCell ref="C36:C37"/>
    <mergeCell ref="A30:A31"/>
    <mergeCell ref="B30:B31"/>
    <mergeCell ref="C30:C31"/>
    <mergeCell ref="A32:A33"/>
    <mergeCell ref="B32:B33"/>
    <mergeCell ref="C32:C33"/>
    <mergeCell ref="A26:A27"/>
    <mergeCell ref="B26:B27"/>
    <mergeCell ref="C26:C27"/>
    <mergeCell ref="A28:A29"/>
    <mergeCell ref="B28:B29"/>
    <mergeCell ref="C28:C29"/>
    <mergeCell ref="A22:A23"/>
    <mergeCell ref="B22:B23"/>
    <mergeCell ref="C22:C23"/>
    <mergeCell ref="A24:A25"/>
    <mergeCell ref="B24:B25"/>
    <mergeCell ref="C24:C25"/>
    <mergeCell ref="A18:A19"/>
    <mergeCell ref="B18:B19"/>
    <mergeCell ref="C18:C19"/>
    <mergeCell ref="A20:A21"/>
    <mergeCell ref="B20:B21"/>
    <mergeCell ref="C20:C21"/>
    <mergeCell ref="A16:A17"/>
    <mergeCell ref="B16:B17"/>
    <mergeCell ref="C16:C17"/>
    <mergeCell ref="A9:A10"/>
    <mergeCell ref="B9:B10"/>
    <mergeCell ref="C9:C10"/>
    <mergeCell ref="A12:A13"/>
    <mergeCell ref="B12:B13"/>
    <mergeCell ref="C12:C13"/>
    <mergeCell ref="B1:H1"/>
    <mergeCell ref="B2:H2"/>
    <mergeCell ref="A4:A5"/>
    <mergeCell ref="B4:B5"/>
    <mergeCell ref="A7:A8"/>
    <mergeCell ref="B7:B8"/>
    <mergeCell ref="C7:C8"/>
    <mergeCell ref="A14:A15"/>
    <mergeCell ref="B14:B15"/>
    <mergeCell ref="C14:C15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42" orientation="portrait" r:id="rId1"/>
  <rowBreaks count="1" manualBreakCount="1">
    <brk id="94" max="16383" man="1"/>
  </rowBreaks>
  <colBreaks count="1" manualBreakCount="1">
    <brk id="2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Cronograma - ESTAC+SALAS - proc</vt:lpstr>
      <vt:lpstr>'Cronograma - ESTAC+SALAS - proc'!Area_de_impressao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TCE-ES</dc:creator>
  <cp:lastModifiedBy>TCE-ES</cp:lastModifiedBy>
  <cp:lastPrinted>2018-04-19T20:16:19Z</cp:lastPrinted>
  <dcterms:created xsi:type="dcterms:W3CDTF">2017-06-12T16:02:16Z</dcterms:created>
  <dcterms:modified xsi:type="dcterms:W3CDTF">2018-07-17T18:39:50Z</dcterms:modified>
</cp:coreProperties>
</file>