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23820" windowHeight="10110"/>
  </bookViews>
  <sheets>
    <sheet name="TELHADO ESTR. METÁLICA" sheetId="1" r:id="rId1"/>
    <sheet name="Quant" sheetId="2" r:id="rId2"/>
    <sheet name="Plan1" sheetId="3" r:id="rId3"/>
  </sheets>
  <definedNames>
    <definedName name="_xlnm.Print_Area" localSheetId="0">'TELHADO ESTR. METÁLICA'!$A$1:$G$143</definedName>
    <definedName name="_xlnm.Print_Titles" localSheetId="0">'TELHADO ESTR. METÁLICA'!$1:$2</definedName>
  </definedNames>
  <calcPr calcId="145621"/>
  <fileRecoveryPr repairLoad="1"/>
</workbook>
</file>

<file path=xl/calcChain.xml><?xml version="1.0" encoding="utf-8"?>
<calcChain xmlns="http://schemas.openxmlformats.org/spreadsheetml/2006/main">
  <c r="J93" i="1" l="1"/>
  <c r="G91" i="1" l="1"/>
  <c r="G90" i="1"/>
  <c r="G88" i="1"/>
  <c r="G5" i="1" l="1"/>
  <c r="G4" i="1"/>
  <c r="G137" i="1" l="1"/>
  <c r="G124" i="1"/>
  <c r="G125" i="1"/>
  <c r="G126" i="1"/>
  <c r="G127" i="1"/>
  <c r="G128" i="1"/>
  <c r="G129" i="1"/>
  <c r="G130" i="1"/>
  <c r="G131" i="1"/>
  <c r="G132" i="1"/>
  <c r="G133" i="1"/>
  <c r="G134" i="1"/>
  <c r="G135" i="1"/>
  <c r="G136" i="1"/>
  <c r="G123" i="1"/>
  <c r="G24" i="1" l="1"/>
  <c r="G23" i="1" l="1"/>
  <c r="G22" i="1" l="1"/>
  <c r="G99" i="1" l="1"/>
  <c r="G98" i="1"/>
  <c r="G97" i="1"/>
  <c r="G96" i="1"/>
  <c r="G95" i="1"/>
  <c r="G94" i="1"/>
  <c r="G93" i="1"/>
  <c r="G92" i="1"/>
  <c r="G89" i="1"/>
  <c r="G46" i="1" l="1"/>
  <c r="G21" i="1"/>
  <c r="G20" i="1"/>
  <c r="G67" i="1" l="1"/>
  <c r="G9" i="1" l="1"/>
  <c r="G140" i="1"/>
  <c r="G141" i="1" s="1"/>
  <c r="G51" i="1" l="1"/>
  <c r="G54" i="1" l="1"/>
  <c r="G55" i="1"/>
  <c r="G56" i="1"/>
  <c r="G57" i="1"/>
  <c r="G58" i="1"/>
  <c r="G59" i="1"/>
  <c r="G60" i="1"/>
  <c r="G61" i="1"/>
  <c r="G62" i="1"/>
  <c r="G63" i="1"/>
  <c r="G64" i="1"/>
  <c r="G65" i="1"/>
  <c r="G53" i="1"/>
  <c r="G77" i="1" l="1"/>
  <c r="G107" i="1"/>
  <c r="G115" i="1" l="1"/>
  <c r="G113" i="1"/>
  <c r="G109" i="1"/>
  <c r="G110" i="1"/>
  <c r="G8" i="1" l="1"/>
  <c r="G10" i="1"/>
  <c r="G11" i="1"/>
  <c r="G12" i="1"/>
  <c r="G7" i="1"/>
  <c r="G13" i="1" l="1"/>
  <c r="J49" i="2"/>
  <c r="G106" i="1" l="1"/>
  <c r="G105" i="1"/>
  <c r="G103" i="1"/>
  <c r="G104" i="1"/>
  <c r="G102" i="1"/>
  <c r="G101" i="1"/>
  <c r="G31" i="1"/>
  <c r="G32" i="1"/>
  <c r="G86" i="1" l="1"/>
  <c r="G28" i="1" l="1"/>
  <c r="G42" i="1" l="1"/>
  <c r="G43" i="1"/>
  <c r="G44" i="1"/>
  <c r="G47" i="1"/>
  <c r="G48" i="1"/>
  <c r="J46" i="2" l="1"/>
  <c r="J48" i="2"/>
  <c r="H48" i="2"/>
  <c r="H47" i="2"/>
  <c r="J47" i="2" s="1"/>
  <c r="H46" i="2"/>
  <c r="H45" i="2"/>
  <c r="J45" i="2" s="1"/>
  <c r="H36" i="2"/>
  <c r="H34" i="2"/>
  <c r="H30" i="2"/>
  <c r="H24" i="2"/>
  <c r="H22" i="2"/>
  <c r="H18" i="2"/>
  <c r="H28" i="2"/>
  <c r="H16" i="2"/>
  <c r="G85" i="1" l="1"/>
  <c r="G84" i="1"/>
  <c r="G114" i="1"/>
  <c r="G111" i="1"/>
  <c r="G112" i="1"/>
  <c r="G78" i="1"/>
  <c r="G117" i="1" l="1"/>
  <c r="G83" i="1"/>
  <c r="G82" i="1"/>
  <c r="G118" i="1"/>
  <c r="G76" i="1" l="1"/>
  <c r="G75" i="1"/>
  <c r="G122" i="1"/>
  <c r="G18" i="1" l="1"/>
  <c r="G71" i="1"/>
  <c r="G119" i="1"/>
  <c r="G120" i="1" l="1"/>
  <c r="G50" i="1" l="1"/>
  <c r="G35" i="1" l="1"/>
  <c r="G34" i="1"/>
  <c r="G121" i="1"/>
  <c r="G138" i="1" s="1"/>
  <c r="G143" i="1" s="1"/>
  <c r="G29" i="1"/>
  <c r="G40" i="1"/>
  <c r="G19" i="1"/>
  <c r="G38" i="1"/>
  <c r="G37" i="1"/>
  <c r="G33" i="1"/>
  <c r="G26" i="1"/>
  <c r="G16" i="1"/>
  <c r="G74" i="1" l="1"/>
  <c r="G73" i="1"/>
  <c r="G17" i="1"/>
  <c r="G68" i="1" s="1"/>
  <c r="G79" i="1" l="1"/>
</calcChain>
</file>

<file path=xl/sharedStrings.xml><?xml version="1.0" encoding="utf-8"?>
<sst xmlns="http://schemas.openxmlformats.org/spreadsheetml/2006/main" count="540" uniqueCount="356">
  <si>
    <t>Item</t>
  </si>
  <si>
    <t>Código IOPES</t>
  </si>
  <si>
    <t xml:space="preserve">DESCRIÇÃO DOS SERVIÇOS </t>
  </si>
  <si>
    <t>Und</t>
  </si>
  <si>
    <t xml:space="preserve">Quant. </t>
  </si>
  <si>
    <t xml:space="preserve">P. Unit. </t>
  </si>
  <si>
    <t>P. Total</t>
  </si>
  <si>
    <t xml:space="preserve">REFORMA DO TELHADO </t>
  </si>
  <si>
    <t>m2</t>
  </si>
  <si>
    <t>kg</t>
  </si>
  <si>
    <t>Cobert. telha termoacust tipo forro aço galv trapez. 40, e=0.43mm, pint. face. sup. cor branca, face inf. plana revest. Pelicula PVC Text., incl. acess. fix. nucleo isolante poliuretano (injeção contínua) e=30mm, ref. Sto André, Eternit, Metform ou equ</t>
  </si>
  <si>
    <t>Calha em chapa galvanizada com largura de 40 cm</t>
  </si>
  <si>
    <t>m</t>
  </si>
  <si>
    <t>Jateamento com areia em estrutura metálica.</t>
  </si>
  <si>
    <t>Pintura de superfície metálica com uma demão de primer Epoxi e duas demãos de tinta à base de Epoxi</t>
  </si>
  <si>
    <t>Rufo de chapa metálica nº 26 com largura de 30 cm</t>
  </si>
  <si>
    <t>Limpeza de calhas e coletores (serviço realizado por servente)</t>
  </si>
  <si>
    <t>m3</t>
  </si>
  <si>
    <t>Alvenaria de blocos de concreto 9x19x39cm, c/ resist. mínimo a compres. 2.5 MPa, assent. c/ arg. de cimento, cal hidratada CH1 e areia no traço 1:0.5:8 esp. das juntas 10mm e esp. das paredes, s/ rev. 9cm</t>
  </si>
  <si>
    <t xml:space="preserve">MANUNTEÇÃO DO SISTEMA DE COMBATE A INCÊNDIO </t>
  </si>
  <si>
    <t xml:space="preserve">TUBOS METÁLICOS </t>
  </si>
  <si>
    <t>Tubo de aço galvanizado, inclusive conexões, diâm. 65mm (21/2")</t>
  </si>
  <si>
    <t>Tubo de aço galvanizado, inclusive conexões, diâm. 80mm (3")</t>
  </si>
  <si>
    <t>und</t>
  </si>
  <si>
    <t>SERVIÇOS PRELIMINARES</t>
  </si>
  <si>
    <t>TRANSPORTES</t>
  </si>
  <si>
    <t>Índice de preço para remoção de entulho decorrente da execução de obras (Classe A CONAMA - NBR 10.004 - Classe II-B), incluindo aluguel da caçamba, carga, transporte e descarga em área licenciada</t>
  </si>
  <si>
    <t>2.1</t>
  </si>
  <si>
    <t>COBERTURA</t>
  </si>
  <si>
    <t>m²</t>
  </si>
  <si>
    <t>RUFOS E CALHAS</t>
  </si>
  <si>
    <t>IMPERMEABILIZAÇÃO</t>
  </si>
  <si>
    <t>Índice de impermeabilização com manta asfáltica atendendo NBR 9952, asfalto polimerizado esp. 3mm, reforçado com filme int. polietileno, regul. base c/ arg. 1:4, esp. mín. 15mm, proteção mecânica arg. 1:4 esp. 20mm e juntas de dilatação</t>
  </si>
  <si>
    <t>REVESTIMENTOS DE PAREDE</t>
  </si>
  <si>
    <t>Reboco de argamassa de cimento, cal hidratada CH1 e areia média ou grossa lavada no traço 1:0.5:6, com impermeabilizante para revestimentos (caixas, fossas, filtros, cisternas, etc...)</t>
  </si>
  <si>
    <t>Chapisco de argamassa de cimento e areia média ou grossa lavada no traço 1:3, espessura 5mm, com utilização de impermeabilizante</t>
  </si>
  <si>
    <t>pt</t>
  </si>
  <si>
    <t>Enchimento com material leve - isopor</t>
  </si>
  <si>
    <t>ACABAMENTO</t>
  </si>
  <si>
    <t>DIVERSOS EXTERNOS</t>
  </si>
  <si>
    <t>Ponto de torneira de jardim (para praças)</t>
  </si>
  <si>
    <t>Tubo de PVC rigido soldável marrom, diâm. 32mm (1"), inclusive conexões</t>
  </si>
  <si>
    <t>141411</t>
  </si>
  <si>
    <t xml:space="preserve">SISTEMA DE CAPATAÇÃO DE ÁGUA DE CHUVA PARA APROVEITAMENTO  </t>
  </si>
  <si>
    <t>Tubo de PVC rígido soldável marrom, diâm. 25mm (3/4"), inclusive conexões</t>
  </si>
  <si>
    <t>Demolição manual de concreto armado (EMOP 05.001.033)</t>
  </si>
  <si>
    <t>010219</t>
  </si>
  <si>
    <t xml:space="preserve">Tubo PVC rígido para esgoto no diâmetro de 200mm, inclusive conexões. </t>
  </si>
  <si>
    <t>Tubo de PVC rígido soldável branco, para esgoto, diâmetro 100mm (4"), inclusive conexões.</t>
  </si>
  <si>
    <t>Registro de gaveta bruto diam. 80mm (3")</t>
  </si>
  <si>
    <t>170326</t>
  </si>
  <si>
    <t>Registro de gaveta bruto diam. 65mm (21/2")</t>
  </si>
  <si>
    <t>'170325</t>
  </si>
  <si>
    <t>170309</t>
  </si>
  <si>
    <t>Torneira para jardim de 3/4" marcas de referência Fabrimar, Deca ou Docol</t>
  </si>
  <si>
    <t>Registro de gaveta bruto diam. 25mm (1")</t>
  </si>
  <si>
    <t>170321</t>
  </si>
  <si>
    <t>Escavação manual em material de 1a. categoria, até 1.50 m de profundidade</t>
  </si>
  <si>
    <t>030101</t>
  </si>
  <si>
    <t>030201</t>
  </si>
  <si>
    <t>Reaterro apiloado de cavas de fundação, em camadas de 20 cm</t>
  </si>
  <si>
    <t xml:space="preserve">Tubo de PVC para rede coletora de esgoto de parede maciça, DN 250 mm, junta elástica, instalado em local com nível baixo de interferências - fornecimento e assentamento. </t>
  </si>
  <si>
    <t xml:space="preserve">Chapim em Granito Cinza Andorinha com uma pingadeira, largura total de 20cm. </t>
  </si>
  <si>
    <t>Aplicação de fita adesiva anticorrosiva de PVC flexível, cor preta, para proteção de tubulação, 50 mm x 30 m (l x c), e= *0,25* mm</t>
  </si>
  <si>
    <t xml:space="preserve">RESERVATÓRIO EM CONCRETO </t>
  </si>
  <si>
    <t>Retirada de tubulação de ferro galvanizado s/ escavacao ou rasgo em alvenaria.</t>
  </si>
  <si>
    <t>Fornecimento e aplicação de concreto USINADO Fck=25 MPa - considerando lançamento MANUAL para INFRA-ESTRUTURA (5% de perdas já incluído no custo)</t>
  </si>
  <si>
    <t>040240</t>
  </si>
  <si>
    <t>Fornecimento, dobragem e colocação em fôrma, de armadura CA-50 A média, diâmetro de 6.3 a 10.0 mm</t>
  </si>
  <si>
    <t>'040243</t>
  </si>
  <si>
    <t>'040245</t>
  </si>
  <si>
    <t>Fornecimento, dobragem e colocação em fôrma, de armadura CA-50 A grossa diâmetro de 12.5 a 25.0 mm (1/2 a 1")</t>
  </si>
  <si>
    <t>Fornecimento, dobragem e colocação em fôrma, de armadura CA-60 B fina, diâmetro de 4.0 a 7.0mm</t>
  </si>
  <si>
    <t>040246</t>
  </si>
  <si>
    <t>'100203</t>
  </si>
  <si>
    <t>Pintura impermeabilizante com igolflex ou equivalente a 3 demãos</t>
  </si>
  <si>
    <t>INSTALAÇÕES HIDRÁULICAS</t>
  </si>
  <si>
    <t>010212</t>
  </si>
  <si>
    <t>Retirada manual de pavimento em paralelepípedos, incluindo empilhamento para reaproveitamento</t>
  </si>
  <si>
    <t>ALVENARIA DE VEDAÇÃO</t>
  </si>
  <si>
    <t>Recolocação de piso existente do tipo pavi-s, espessura de 8 cm e resistência a compressão mínima de 35MPa, assentados sobre colchão de pó de pedra na espessura de 10 cm</t>
  </si>
  <si>
    <t xml:space="preserve">TOTAL </t>
  </si>
  <si>
    <t xml:space="preserve">Levantamento do Telhado </t>
  </si>
  <si>
    <t>Telhado 1</t>
  </si>
  <si>
    <t>Telhado 2</t>
  </si>
  <si>
    <t>Telhado 3</t>
  </si>
  <si>
    <t>Telhado 4</t>
  </si>
  <si>
    <t>Telhado 5</t>
  </si>
  <si>
    <t xml:space="preserve">Terças </t>
  </si>
  <si>
    <t xml:space="preserve">Perfil </t>
  </si>
  <si>
    <t>C150X60X20X2.25</t>
  </si>
  <si>
    <t>Montantes</t>
  </si>
  <si>
    <t xml:space="preserve">Tirante Rígido </t>
  </si>
  <si>
    <t xml:space="preserve">Tirante Flexível </t>
  </si>
  <si>
    <t>L32X3.2</t>
  </si>
  <si>
    <t>BARRA REDONDA  ø 1/2</t>
  </si>
  <si>
    <t>kg/m</t>
  </si>
  <si>
    <t>Total (m)</t>
  </si>
  <si>
    <t>RESUMO</t>
  </si>
  <si>
    <t>Total (kg)</t>
  </si>
  <si>
    <t>Demolição de concreto armado, com utilização de rompedor pneumático</t>
  </si>
  <si>
    <t>010211</t>
  </si>
  <si>
    <t>090512</t>
  </si>
  <si>
    <t xml:space="preserve">Fabricação e montagem de estrutura metálica para telhado composta por perfis I, U , L em aço ASTM A36 e acessórios de fixações, inclusive transporte, conforme previsto em projeto. </t>
  </si>
  <si>
    <t>Fornecimento e instalação de grelha em chapa expandida 5/16", incluido suporte em perfil L38x4,8mm conforme projeto.</t>
  </si>
  <si>
    <t xml:space="preserve">Ponto para ralo hemisférico, inclusive ralo hemisférico 100x40mm material em ferro fundido. </t>
  </si>
  <si>
    <t>Bomba elétrica centrífuga bifásica 1 CV - 220 V</t>
  </si>
  <si>
    <t>COMP 03</t>
  </si>
  <si>
    <t>COMP 07</t>
  </si>
  <si>
    <t>COMP 04</t>
  </si>
  <si>
    <t>COMP 01</t>
  </si>
  <si>
    <t>COMP 06</t>
  </si>
  <si>
    <t>COMP 10</t>
  </si>
  <si>
    <t>COMP 05</t>
  </si>
  <si>
    <t>COMP 13</t>
  </si>
  <si>
    <t>COMP 14</t>
  </si>
  <si>
    <t>'040818</t>
  </si>
  <si>
    <t>Revestimento externo com argamassa corretiva tipo Sika Monotop 622 BR ou equivalente, esp. 5mm</t>
  </si>
  <si>
    <t>'100208</t>
  </si>
  <si>
    <t>Índice de imperm.c/ manta asfáltica atendendo NBR 9952, asfalto polimerizado esp.3mm, reforç.c/ filme int. polietileno, regul. base c/ arg.1:4 esp.mín.15mm, proteção mec. arg.1:4 esp.20mm e juntas dilat.</t>
  </si>
  <si>
    <t xml:space="preserve">FILTRO </t>
  </si>
  <si>
    <t>'050503</t>
  </si>
  <si>
    <t>Alvenaria de blocos de concreto estrut. (9x19x39cm) cheios, com resistência mín. compr. 15MPa, assentados c/ arg. de cimento e areia no traço 1:4, esp. juntas 10mm e esp. da parede s/ revest. 9cm</t>
  </si>
  <si>
    <t>COMP 15</t>
  </si>
  <si>
    <t>Preenchimento da caixa do filtro com brita nº 04.</t>
  </si>
  <si>
    <t>'040237</t>
  </si>
  <si>
    <t>Fornecimento, preparo e aplicação de concreto Fck=25 MPa (brita 1 e 2) - (5% de perdas já incluído no custo)</t>
  </si>
  <si>
    <t>110302</t>
  </si>
  <si>
    <t>Reboco tipo paulista de argamassa de cimento, cal hidratada CH1 e areia lavada traço 1:0.5:6, espessura 25 mm</t>
  </si>
  <si>
    <t>'120101</t>
  </si>
  <si>
    <t>Chapisco de argamassa de cimento e areia média ou grossa lavada, no traço 1:3, espessura 5 mm</t>
  </si>
  <si>
    <t>INSTALAÇÕES ELÉTRICAS</t>
  </si>
  <si>
    <t>151601</t>
  </si>
  <si>
    <t>Abertura e fechamento de rasgos em alvenaria, para passagem de eletrodutos diâm. 1/2" a 1"</t>
  </si>
  <si>
    <t>Fornecimento e instalação de eletroduto flexível corrugado de 1"  em PVC (tipo tigreflex), não propagante a chama (auto exinguível), resistente à compressão mínima de 320N, fabricado de acordo com as NBR 15465 e NBR 5410.</t>
  </si>
  <si>
    <t>151127</t>
  </si>
  <si>
    <t>Eletroduto de PVC rígido roscável, diâm. 1" (32mm), inclusive conexões</t>
  </si>
  <si>
    <t>150623</t>
  </si>
  <si>
    <t>Fornecimento e instalação de caixas de passagem 10x5cm (4"x2") em PVC, para embutir em alvenaria. Marca de referência: Tigreflex</t>
  </si>
  <si>
    <t>151435</t>
  </si>
  <si>
    <t>Cabo paralelo PP de cobre, com isolamento para 750V, seção 3x2,5mm2</t>
  </si>
  <si>
    <t>150701</t>
  </si>
  <si>
    <t>Envelopamento de concreto simples com consumo mínimo de cimento de 250kg/m3, inclusive escavação para profundidade mínima do eletroduto de 50 cm, de 25 x 25 cm, para 1 eletroduto</t>
  </si>
  <si>
    <t>'151138</t>
  </si>
  <si>
    <t>Eletroduto PEAD, cor preta, diam. 1.1/4", marca ref. Kanaflex ou equivalente</t>
  </si>
  <si>
    <t>151306</t>
  </si>
  <si>
    <t>Fornecimento e instalação de Painel de Comando Local, 400x300x200 (AxLxP) fabricado em chapas de aço carbono, chapa #4, porta com fecho rapido, placa de montagem #12, com flange inferior, IP-55. Com todos com componentes eletricos.</t>
  </si>
  <si>
    <t>Mapa Comp.</t>
  </si>
  <si>
    <t>'020343</t>
  </si>
  <si>
    <t>Aluguel mensal container para escritório, sem banheiro, dim. 6.00x2.40m, incl. porta, 2 janelas, abert p/ ar cond., 2 pt iluminação, 2 tomadas elét. e 1 tomada telef. Isolamento térmico (teto e paredes), piso em comp. Naval, cert. NR18, incl. laudo descontaminação.</t>
  </si>
  <si>
    <t>mês</t>
  </si>
  <si>
    <t>'020344</t>
  </si>
  <si>
    <t>Mobilização e desmobilização de conteiner locado para barracão de obra</t>
  </si>
  <si>
    <t>'020356</t>
  </si>
  <si>
    <t>Aluguel mensal container para almoxarifado, incl. porta, 2 janelas, 1 pt iluminação, Isolamento térmico (teto), piso em comp. Naval pintado, cert. NR18, incl. laudo descontaminação.</t>
  </si>
  <si>
    <t>'020708</t>
  </si>
  <si>
    <t>Galpão para serraria e carpintaria área 12.00m2, em peça de madeira 8x8cm e contraventamento de 5x7cm, cobertura de telha de fibroc. de 6mm, inclusive ponto e cabo de alimentação da máquina, conf. projeto (1 utilização)</t>
  </si>
  <si>
    <t>'020709</t>
  </si>
  <si>
    <t>Galpão para corte e armação com área de 6.00m2, em peças de madeira 8x8cm e contraventamento de 5x7cm, cobertura de telhas de fibroc. de 6mm, inclusive ponto e cabo de alimentação da máquina, conf. projeto (1 utilização)</t>
  </si>
  <si>
    <t>'040231</t>
  </si>
  <si>
    <t>Fornecimento, preparo e aplicação de concreto magro com consumo mínimo de cimento de 250 kg/m3 (brita 1 e 2) - (5% de perdas já incluído no custo)</t>
  </si>
  <si>
    <t>'040238</t>
  </si>
  <si>
    <t>Fôrma de chapa compensada resinada 12mm, levando-se em conta a utilização 3 vezes (incluido o material, corte, montagem, escoramento e desfôrma)</t>
  </si>
  <si>
    <t>Instalação de tela em arame Galvanizado malha # 2"  Losangular - Fio nº 16 BWG.</t>
  </si>
  <si>
    <t xml:space="preserve">DESLOCAMENTO DAS MÁQUINAS DE AR CONDICIONADO </t>
  </si>
  <si>
    <t>'190417</t>
  </si>
  <si>
    <t>Pintura com tinta esmalte sintético, marcas de referência Suvinil, Coral ou Metalatex, a duas demãos, inclusive fundo anticorrosivo a uma demão, em metal</t>
  </si>
  <si>
    <t>Mão de obra para instalação de ar condicionado modelo Split</t>
  </si>
  <si>
    <t>Fornecimento e instalação Tubo de cobre flexível 1/4” sem costura, Norma ASTM B-743, Aplicação exclusiva para Ar Condicionado e Refrigeração, Comprimento da Panqueca: 15 metros.</t>
  </si>
  <si>
    <t>Fornecedor e instalação Tubo de cobre flexível 1/2” sem costura, Norma ASTM B-743, Aplicação exclusiva para Ar Condicionado e Refrigeração, Comprimento da Panqueca: 15 metros.</t>
  </si>
  <si>
    <t>Fornecimento e instalação do tubo de cobre flexível 3/8” sem costura, Norma ASTM B-743, Aplicação exclusiva para Ar Condicionado e Refrigeração, Comprimento da Panqueca: 15 metros.</t>
  </si>
  <si>
    <t>Fornecimento e instalação do tubo de cobre flexível 5/8” sem costura, Norma ASTM B-743, Aplicação exclusiva para Ar Condicionado e Refrigeração, Comprimento da Panqueca: 15 metros.</t>
  </si>
  <si>
    <t>Fornecimento e instalação de porca para flange 5/8”, para tubulação Ar Condicionado</t>
  </si>
  <si>
    <t>Fornecimento e instalação de porca para flange 3/8”, para tubulação Ar Condicionado</t>
  </si>
  <si>
    <t>Fornecimento e instalação de porca para flange 1/4”, para tubulação Ar Condicionado</t>
  </si>
  <si>
    <t>Fornecimento e instalação de porca para Flange 1/2”, para tubulação Ar Condicionado</t>
  </si>
  <si>
    <t xml:space="preserve">Fornecimento e instalação de curva 90°, para tubo de cobre Flexível 5/8”  </t>
  </si>
  <si>
    <t xml:space="preserve">Fornecimento e instalação de 90°, para tubo de cobre Flexível 1/2”  </t>
  </si>
  <si>
    <t xml:space="preserve">Fornecimento e instalação de curva 90°, para tubo de cobre Flexível 1/4”  </t>
  </si>
  <si>
    <t xml:space="preserve">Fornecimento e instalação de curva 90°, para tubo de cobre Flexível 3/8”  </t>
  </si>
  <si>
    <t>Mapa Comp.06</t>
  </si>
  <si>
    <t>Reinstalação do sistema de proteção contra descargas atmosféricas, sistema SPDA, com reaproveitamento do material existente.</t>
  </si>
  <si>
    <t>Subtotal do Item 1</t>
  </si>
  <si>
    <t>COMP 02</t>
  </si>
  <si>
    <t>COMP 12</t>
  </si>
  <si>
    <t>COMP 09</t>
  </si>
  <si>
    <t>COMP 11</t>
  </si>
  <si>
    <t>Aluguel mensal container sanitário, incl porta, básc, 2 ptos luz, 1 pto aterram., 3vasos, 3lavatórios, calha mictório, 6 chuveiros (1 eletrico), torn.,registros, piso comp. Naval pintado, cert NR18 e laudo descontaminação</t>
  </si>
  <si>
    <t>020355</t>
  </si>
  <si>
    <t>COMP 16</t>
  </si>
  <si>
    <t>Pintura com tinta acrílica, marcas de referência Suvinil, Coral e Metalatex, inclusive selador acrílico, em paredes e forros, a duas demãos</t>
  </si>
  <si>
    <t>PINTURA</t>
  </si>
  <si>
    <t>Administração Local da obra, medição conforme avanço físico.</t>
  </si>
  <si>
    <t>REF. MAIO/2017</t>
  </si>
  <si>
    <t>Fornecimento e instalação de lona plástica preta para impermeabilização, espessura 150 micras</t>
  </si>
  <si>
    <t>OUTROS SERVIÇOS (PASSARELA DE MANUTENÇÃO)</t>
  </si>
  <si>
    <t>REPARO NA ESTRUTURA DE CONCRETO</t>
  </si>
  <si>
    <t>COMP 17</t>
  </si>
  <si>
    <t>CASA DE BOMBA</t>
  </si>
  <si>
    <t>Alvenaria de blocos de  estrut. 9x19x39cm , com resistência mín. compr. 2,5MPa, assentados c/ arg. de cimento, cal hidratada CH1 e areia no traço 1:0,5:8, esp. juntas 10mm e esp. da parede s/ revest. 9cm</t>
  </si>
  <si>
    <t>Chapisco de argamassa de cimento e areia média ou grossa lavada, no traço 1:3, espessura 5mm</t>
  </si>
  <si>
    <t>Reboco de argamassa de cimento, cal hidratada CH1 e areia média ou grossa lavada no traço 1:0,5:6, espessura 5mm</t>
  </si>
  <si>
    <t xml:space="preserve">Emassamento de paredes e forros, com duas demãos de massa à base de massa acrílica, marcas de referência Suvinil, Coral ou Metalatex </t>
  </si>
  <si>
    <t>Pintura com tinta acrílica, marcas de referência Suvinil, Coral ou Metalatex, inclusive selador acrílico, em paredes e forros a duas demãos</t>
  </si>
  <si>
    <t>Portão de ferro de abrir em barra chata, inclusive chumbamento</t>
  </si>
  <si>
    <t xml:space="preserve">OBRA: REFORMA DO TELHADO, MANUNTEÇÃO DO SISTEMA DE COMBATE A INCÊNDIO E SISTEMA DE CAPATAÇÃO DE ÁGUA DE CHUVA PARA APROVEITAMENTO, NO PRÉDIO DO TCE-ES                                                                                                                                                                                                                                                                                     </t>
  </si>
  <si>
    <t>COMP 18</t>
  </si>
  <si>
    <t>COMP 19</t>
  </si>
  <si>
    <t>Retirada de estrutura em madeira do telhado, inclusive transporte vertical</t>
  </si>
  <si>
    <t>Remoção de telha ondulada de fibrocimento, inclusive cumeeira e transporte vertical</t>
  </si>
  <si>
    <t>COMP 20</t>
  </si>
  <si>
    <t>COMP 21</t>
  </si>
  <si>
    <t>Transporte de material seco proveniente da retirada do telhado e estruturas para local apropriado</t>
  </si>
  <si>
    <t>Retirada de chapim</t>
  </si>
  <si>
    <t xml:space="preserve">COMP 08  </t>
  </si>
  <si>
    <t>Retirada do sistema de proteção contra descargas atmosféricas, sistema SPDA para reaproveitamento do material.</t>
  </si>
  <si>
    <t>1.1</t>
  </si>
  <si>
    <t>2.2</t>
  </si>
  <si>
    <t>2.3</t>
  </si>
  <si>
    <t>2.4</t>
  </si>
  <si>
    <t>2.5</t>
  </si>
  <si>
    <t>2.6</t>
  </si>
  <si>
    <t>3.1</t>
  </si>
  <si>
    <t>3.1.1</t>
  </si>
  <si>
    <t>3.2</t>
  </si>
  <si>
    <t>3.2.1</t>
  </si>
  <si>
    <t>4.1</t>
  </si>
  <si>
    <t>4.1.1</t>
  </si>
  <si>
    <t>4.2</t>
  </si>
  <si>
    <t>4.2.1</t>
  </si>
  <si>
    <t>4.2.2</t>
  </si>
  <si>
    <t>4.2.3</t>
  </si>
  <si>
    <t>4.2.4</t>
  </si>
  <si>
    <t>4.2.5</t>
  </si>
  <si>
    <t>4.2.6</t>
  </si>
  <si>
    <t>5.1</t>
  </si>
  <si>
    <t>km</t>
  </si>
  <si>
    <t>COMP 22</t>
  </si>
  <si>
    <t>Descarga de material seco proveniente da retirada do telhado e estruturas em local apropriado</t>
  </si>
  <si>
    <t>Subtotal do Item 2</t>
  </si>
  <si>
    <t>3.1.2</t>
  </si>
  <si>
    <t>3.1.3</t>
  </si>
  <si>
    <t>3.1.4</t>
  </si>
  <si>
    <t>3.1.5</t>
  </si>
  <si>
    <t>3.1.6</t>
  </si>
  <si>
    <t>3.1.7</t>
  </si>
  <si>
    <t>3.1.8</t>
  </si>
  <si>
    <t>3.1.9</t>
  </si>
  <si>
    <t>3.3</t>
  </si>
  <si>
    <t>3.3.1</t>
  </si>
  <si>
    <t>3.3.2</t>
  </si>
  <si>
    <t>3.4</t>
  </si>
  <si>
    <t>3.4.1</t>
  </si>
  <si>
    <t>3.4.2</t>
  </si>
  <si>
    <t>3.4.3</t>
  </si>
  <si>
    <t>3.4.4</t>
  </si>
  <si>
    <t>3.4.5</t>
  </si>
  <si>
    <t>3.5</t>
  </si>
  <si>
    <t>3.5.1</t>
  </si>
  <si>
    <t>3.5.2</t>
  </si>
  <si>
    <t>3.6</t>
  </si>
  <si>
    <t>3.6.1</t>
  </si>
  <si>
    <t>3.7</t>
  </si>
  <si>
    <t>3.7.1</t>
  </si>
  <si>
    <t>3.7.2</t>
  </si>
  <si>
    <t>3.7.3</t>
  </si>
  <si>
    <t>3.8</t>
  </si>
  <si>
    <t>3.8.1</t>
  </si>
  <si>
    <t>3.9</t>
  </si>
  <si>
    <t>3.9.1</t>
  </si>
  <si>
    <t>3.10</t>
  </si>
  <si>
    <t>3.10.1</t>
  </si>
  <si>
    <t>3.10.2</t>
  </si>
  <si>
    <t>3.11</t>
  </si>
  <si>
    <t>3.11.1</t>
  </si>
  <si>
    <t>3.11.2</t>
  </si>
  <si>
    <t>3.11.3</t>
  </si>
  <si>
    <t>3.11.4</t>
  </si>
  <si>
    <t>3.11.5</t>
  </si>
  <si>
    <t>3.11.6</t>
  </si>
  <si>
    <t>3.11.7</t>
  </si>
  <si>
    <t>3.11.8</t>
  </si>
  <si>
    <t>3.11.9</t>
  </si>
  <si>
    <t>3.11.10</t>
  </si>
  <si>
    <t>3.11.11</t>
  </si>
  <si>
    <t>3.11.12</t>
  </si>
  <si>
    <t>3.11.13</t>
  </si>
  <si>
    <t>3.12</t>
  </si>
  <si>
    <t>3.12.1</t>
  </si>
  <si>
    <t>Subtotal  do item 3</t>
  </si>
  <si>
    <t>Subtotal do item 4</t>
  </si>
  <si>
    <t>5.1.1</t>
  </si>
  <si>
    <t>5.1.2</t>
  </si>
  <si>
    <t>5.1.3</t>
  </si>
  <si>
    <t>5.1.4</t>
  </si>
  <si>
    <t>5.1.5</t>
  </si>
  <si>
    <t>5.2</t>
  </si>
  <si>
    <t>5.2.1</t>
  </si>
  <si>
    <t>5.2.2</t>
  </si>
  <si>
    <t>5.2.3</t>
  </si>
  <si>
    <t>5.2.4</t>
  </si>
  <si>
    <t>5.2.5</t>
  </si>
  <si>
    <t>5.2.6</t>
  </si>
  <si>
    <t>5.2.7</t>
  </si>
  <si>
    <t>5.2.8</t>
  </si>
  <si>
    <t>5.2.9</t>
  </si>
  <si>
    <t>5.3</t>
  </si>
  <si>
    <t>5.3.1</t>
  </si>
  <si>
    <t>5.3.2</t>
  </si>
  <si>
    <t>5.3.3</t>
  </si>
  <si>
    <t>5.3.4</t>
  </si>
  <si>
    <t>5.3.5</t>
  </si>
  <si>
    <t>5.3.6</t>
  </si>
  <si>
    <t>5.3.7</t>
  </si>
  <si>
    <t>5.4</t>
  </si>
  <si>
    <t>5.4.1</t>
  </si>
  <si>
    <t>5.4.2</t>
  </si>
  <si>
    <t>5.4.3</t>
  </si>
  <si>
    <t>5.4.4</t>
  </si>
  <si>
    <t>5.4.5</t>
  </si>
  <si>
    <t>5.4.6</t>
  </si>
  <si>
    <t>5.4.7</t>
  </si>
  <si>
    <t>5.5</t>
  </si>
  <si>
    <t>5.5.1</t>
  </si>
  <si>
    <t>5.5.2</t>
  </si>
  <si>
    <t>5.5.3</t>
  </si>
  <si>
    <t>5.5.4</t>
  </si>
  <si>
    <t>5.5.5</t>
  </si>
  <si>
    <t>5.5.6</t>
  </si>
  <si>
    <t>5.5.7</t>
  </si>
  <si>
    <t>5.5.8</t>
  </si>
  <si>
    <t>5.5.9</t>
  </si>
  <si>
    <t>5.5.10</t>
  </si>
  <si>
    <t>5.6</t>
  </si>
  <si>
    <t>5.6.1</t>
  </si>
  <si>
    <t>5.6.2</t>
  </si>
  <si>
    <t>5.6.3</t>
  </si>
  <si>
    <t>5.6.4</t>
  </si>
  <si>
    <t>5.6.5</t>
  </si>
  <si>
    <t>5.6.6</t>
  </si>
  <si>
    <t>5.6.7</t>
  </si>
  <si>
    <t>5.6.8</t>
  </si>
  <si>
    <t>5.6.9</t>
  </si>
  <si>
    <t>5.6.10</t>
  </si>
  <si>
    <t>Subtotal  do item 5</t>
  </si>
  <si>
    <t>6.1</t>
  </si>
  <si>
    <t>Subtotal do Item 6</t>
  </si>
  <si>
    <t>ADMINISTRAÇÃO LOCAL</t>
  </si>
  <si>
    <t>INSTALAÇÃO DO CANTEIRO DE OBRAS</t>
  </si>
  <si>
    <t>Fornecimento, preparo e aplicação de concreto Fck=20MPa (brita 1 e 2) - (5% de perdas já incluído no custo)</t>
  </si>
  <si>
    <t>Regularização de base p/ revestimento cerâmico, com argamassa de cimento e areia no traço 1:5, espessura 3cm</t>
  </si>
  <si>
    <t>5.2.10</t>
  </si>
  <si>
    <t>5.2.11</t>
  </si>
  <si>
    <t>5.2.12</t>
  </si>
  <si>
    <r>
      <t xml:space="preserve">Escada tipo marinheiro de tubo de ferro 1" e 3/4", com h=4.20m, para acesso a caixa d'água, inclusive pintura em esmalte sintético, conforme </t>
    </r>
    <r>
      <rPr>
        <b/>
        <u/>
        <sz val="8"/>
        <rFont val="Arial"/>
        <family val="2"/>
      </rPr>
      <t>detalhe</t>
    </r>
    <r>
      <rPr>
        <u/>
        <sz val="8"/>
        <rFont val="Arial"/>
        <family val="2"/>
      </rPr>
      <t xml:space="preserve"> </t>
    </r>
    <r>
      <rPr>
        <b/>
        <u/>
        <sz val="8"/>
        <rFont val="Arial"/>
        <family val="2"/>
      </rPr>
      <t>em projeto</t>
    </r>
  </si>
  <si>
    <r>
      <t>Fornecimento e instalação de disjuntor bipolar de 16A, isolamento 690 V, 25 kA, curva ‘C’, norma DIN, para circuitos bifásicos no novo QDL instalado para atender nova Copa, no térreo do TCEES, anexo ao almoxarifado. Sera usado para alimentação do Painel de Comando Local para acionamento da Bomba Hidráulica.</t>
    </r>
    <r>
      <rPr>
        <sz val="8"/>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</si>
</sst>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R$&quot;\ #,##0.00;\-&quot;R$&quot;\ #,##0.00"/>
    <numFmt numFmtId="43" formatCode="_-* #,##0.00_-;\-* #,##0.00_-;_-* &quot;-&quot;??_-;_-@_-"/>
    <numFmt numFmtId="164" formatCode="&quot;R$&quot;\ #,##0.00"/>
  </numFmts>
  <fonts count="12"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8"/>
      <color theme="1"/>
      <name val="Arial"/>
      <family val="2"/>
    </font>
    <font>
      <sz val="8"/>
      <color theme="1"/>
      <name val="Calibri"/>
      <family val="2"/>
      <scheme val="minor"/>
    </font>
    <font>
      <sz val="8"/>
      <color theme="1"/>
      <name val="Arial"/>
      <family val="2"/>
    </font>
    <font>
      <sz val="8"/>
      <name val="Arial"/>
      <family val="2"/>
    </font>
    <font>
      <b/>
      <u/>
      <sz val="8"/>
      <name val="Arial"/>
      <family val="2"/>
    </font>
    <font>
      <u/>
      <sz val="8"/>
      <name val="Arial"/>
      <family val="2"/>
    </font>
    <font>
      <sz val="8"/>
      <color rgb="FF000000"/>
      <name val="Arial"/>
      <family val="2"/>
    </font>
    <font>
      <sz val="8"/>
      <color rgb="FFFF0000"/>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7" tint="0.39997558519241921"/>
        <bgColor indexed="64"/>
      </patternFill>
    </fill>
    <fill>
      <patternFill patternType="solid">
        <fgColor theme="2" tint="-0.249977111117893"/>
        <bgColor indexed="64"/>
      </patternFill>
    </fill>
  </fills>
  <borders count="44">
    <border>
      <left/>
      <right/>
      <top/>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auto="1"/>
      </left>
      <right style="thin">
        <color indexed="64"/>
      </right>
      <top style="thin">
        <color auto="1"/>
      </top>
      <bottom style="thin">
        <color auto="1"/>
      </bottom>
      <diagonal/>
    </border>
    <border>
      <left style="thin">
        <color auto="1"/>
      </left>
      <right style="thin">
        <color indexed="64"/>
      </right>
      <top/>
      <bottom style="thin">
        <color auto="1"/>
      </bottom>
      <diagonal/>
    </border>
    <border>
      <left style="thin">
        <color indexed="64"/>
      </left>
      <right style="medium">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thin">
        <color auto="1"/>
      </top>
      <bottom/>
      <diagonal/>
    </border>
    <border>
      <left style="medium">
        <color indexed="64"/>
      </left>
      <right style="thin">
        <color indexed="64"/>
      </right>
      <top style="thin">
        <color auto="1"/>
      </top>
      <bottom style="thin">
        <color auto="1"/>
      </bottom>
      <diagonal/>
    </border>
    <border>
      <left style="thin">
        <color indexed="64"/>
      </left>
      <right style="medium">
        <color indexed="64"/>
      </right>
      <top style="thin">
        <color auto="1"/>
      </top>
      <bottom style="thin">
        <color indexed="64"/>
      </bottom>
      <diagonal/>
    </border>
    <border>
      <left style="thin">
        <color rgb="FF000000"/>
      </left>
      <right/>
      <top style="thin">
        <color rgb="FF000000"/>
      </top>
      <bottom style="thin">
        <color rgb="FF000000"/>
      </bottom>
      <diagonal/>
    </border>
    <border>
      <left style="thin">
        <color auto="1"/>
      </left>
      <right style="thin">
        <color indexed="64"/>
      </right>
      <top style="thin">
        <color auto="1"/>
      </top>
      <bottom/>
      <diagonal/>
    </border>
    <border>
      <left style="thin">
        <color auto="1"/>
      </left>
      <right/>
      <top style="thin">
        <color auto="1"/>
      </top>
      <bottom style="thin">
        <color auto="1"/>
      </bottom>
      <diagonal/>
    </border>
    <border>
      <left style="thin">
        <color rgb="FF000000"/>
      </left>
      <right/>
      <top style="thin">
        <color rgb="FF000000"/>
      </top>
      <bottom/>
      <diagonal/>
    </border>
    <border>
      <left/>
      <right style="thin">
        <color indexed="64"/>
      </right>
      <top/>
      <bottom/>
      <diagonal/>
    </border>
    <border>
      <left style="thin">
        <color auto="1"/>
      </left>
      <right style="thin">
        <color indexed="64"/>
      </right>
      <top/>
      <bottom/>
      <diagonal/>
    </border>
    <border>
      <left/>
      <right style="thin">
        <color indexed="64"/>
      </right>
      <top style="thin">
        <color auto="1"/>
      </top>
      <bottom style="thin">
        <color auto="1"/>
      </bottom>
      <diagonal/>
    </border>
    <border>
      <left/>
      <right style="thin">
        <color rgb="FF000000"/>
      </right>
      <top style="thin">
        <color rgb="FF000000"/>
      </top>
      <bottom style="thin">
        <color rgb="FF000000"/>
      </bottom>
      <diagonal/>
    </border>
    <border>
      <left/>
      <right/>
      <top style="thin">
        <color auto="1"/>
      </top>
      <bottom style="thin">
        <color auto="1"/>
      </bottom>
      <diagonal/>
    </border>
    <border>
      <left/>
      <right style="thin">
        <color indexed="64"/>
      </right>
      <top/>
      <bottom style="thin">
        <color auto="1"/>
      </bottom>
      <diagonal/>
    </border>
    <border>
      <left style="thin">
        <color auto="1"/>
      </left>
      <right/>
      <top style="thin">
        <color auto="1"/>
      </top>
      <bottom/>
      <diagonal/>
    </border>
    <border>
      <left/>
      <right/>
      <top style="thin">
        <color rgb="FF000000"/>
      </top>
      <bottom/>
      <diagonal/>
    </border>
    <border>
      <left/>
      <right style="thin">
        <color rgb="FF000000"/>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medium">
        <color auto="1"/>
      </left>
      <right/>
      <top style="thin">
        <color auto="1"/>
      </top>
      <bottom style="thin">
        <color auto="1"/>
      </bottom>
      <diagonal/>
    </border>
    <border>
      <left/>
      <right/>
      <top style="thin">
        <color auto="1"/>
      </top>
      <bottom/>
      <diagonal/>
    </border>
    <border>
      <left/>
      <right style="thin">
        <color indexed="64"/>
      </right>
      <top style="thin">
        <color auto="1"/>
      </top>
      <bottom/>
      <diagonal/>
    </border>
    <border>
      <left style="thin">
        <color auto="1"/>
      </left>
      <right/>
      <top/>
      <bottom style="thin">
        <color auto="1"/>
      </bottom>
      <diagonal/>
    </border>
    <border>
      <left/>
      <right/>
      <top/>
      <bottom style="thin">
        <color auto="1"/>
      </bottom>
      <diagonal/>
    </border>
    <border>
      <left style="thin">
        <color rgb="FF000000"/>
      </left>
      <right style="thin">
        <color rgb="FF000000"/>
      </right>
      <top style="thin">
        <color rgb="FF000000"/>
      </top>
      <bottom/>
      <diagonal/>
    </border>
    <border>
      <left style="medium">
        <color indexed="64"/>
      </left>
      <right style="thin">
        <color indexed="64"/>
      </right>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auto="1"/>
      </top>
      <bottom style="thin">
        <color indexed="64"/>
      </bottom>
      <diagonal/>
    </border>
    <border>
      <left style="medium">
        <color auto="1"/>
      </left>
      <right/>
      <top/>
      <bottom style="thin">
        <color auto="1"/>
      </bottom>
      <diagonal/>
    </border>
  </borders>
  <cellStyleXfs count="8">
    <xf numFmtId="0" fontId="0" fillId="0" borderId="0"/>
    <xf numFmtId="43" fontId="1" fillId="0" borderId="0" applyFont="0" applyFill="0" applyBorder="0" applyAlignment="0" applyProtection="0"/>
    <xf numFmtId="0" fontId="2" fillId="0" borderId="0"/>
    <xf numFmtId="0" fontId="2" fillId="0" borderId="0"/>
    <xf numFmtId="0" fontId="2" fillId="0" borderId="0"/>
    <xf numFmtId="0" fontId="1" fillId="0" borderId="0"/>
    <xf numFmtId="43" fontId="1" fillId="0" borderId="0" applyFont="0" applyFill="0" applyBorder="0" applyAlignment="0" applyProtection="0"/>
    <xf numFmtId="0" fontId="2" fillId="0" borderId="0"/>
  </cellStyleXfs>
  <cellXfs count="207">
    <xf numFmtId="0" fontId="0" fillId="0" borderId="0" xfId="0"/>
    <xf numFmtId="0" fontId="0" fillId="0" borderId="0" xfId="0" applyBorder="1"/>
    <xf numFmtId="0" fontId="0" fillId="0" borderId="0" xfId="0" applyFill="1" applyBorder="1"/>
    <xf numFmtId="0" fontId="0" fillId="0" borderId="0" xfId="0" applyFill="1"/>
    <xf numFmtId="0" fontId="0" fillId="0" borderId="0" xfId="0" applyAlignment="1">
      <alignment horizontal="right"/>
    </xf>
    <xf numFmtId="0" fontId="0" fillId="0" borderId="0" xfId="0" applyAlignment="1">
      <alignment horizontal="right" vertical="center"/>
    </xf>
    <xf numFmtId="0" fontId="0" fillId="0" borderId="0" xfId="0" applyAlignment="1">
      <alignment vertical="top"/>
    </xf>
    <xf numFmtId="0" fontId="0" fillId="0" borderId="0" xfId="0" applyAlignment="1">
      <alignment vertical="center"/>
    </xf>
    <xf numFmtId="0" fontId="0" fillId="0" borderId="4" xfId="0" applyBorder="1" applyAlignment="1">
      <alignment horizontal="center"/>
    </xf>
    <xf numFmtId="0" fontId="3" fillId="0" borderId="0" xfId="0" applyFont="1"/>
    <xf numFmtId="0" fontId="0" fillId="0" borderId="4" xfId="0" applyBorder="1"/>
    <xf numFmtId="0" fontId="0" fillId="0" borderId="4" xfId="0" applyBorder="1" applyAlignment="1">
      <alignment horizontal="left"/>
    </xf>
    <xf numFmtId="0" fontId="3" fillId="0" borderId="4" xfId="0" applyFont="1" applyBorder="1"/>
    <xf numFmtId="0" fontId="3" fillId="0" borderId="4" xfId="0" applyFont="1" applyBorder="1" applyAlignment="1">
      <alignment horizontal="center"/>
    </xf>
    <xf numFmtId="2" fontId="0" fillId="0" borderId="4" xfId="0" applyNumberFormat="1" applyBorder="1" applyAlignment="1">
      <alignment horizontal="center"/>
    </xf>
    <xf numFmtId="0" fontId="3" fillId="0" borderId="17" xfId="0" applyFont="1" applyBorder="1" applyAlignment="1">
      <alignment horizontal="left"/>
    </xf>
    <xf numFmtId="2" fontId="0" fillId="0" borderId="4" xfId="0" applyNumberFormat="1" applyFont="1" applyBorder="1" applyAlignment="1">
      <alignment horizontal="center"/>
    </xf>
    <xf numFmtId="0" fontId="0" fillId="0" borderId="4" xfId="0" applyFont="1" applyBorder="1" applyAlignment="1">
      <alignment horizontal="center"/>
    </xf>
    <xf numFmtId="0" fontId="3" fillId="0" borderId="4" xfId="0" applyFont="1" applyFill="1" applyBorder="1" applyAlignment="1">
      <alignment horizontal="center"/>
    </xf>
    <xf numFmtId="4" fontId="3" fillId="0" borderId="4" xfId="0" applyNumberFormat="1" applyFont="1" applyBorder="1" applyAlignment="1">
      <alignment horizontal="center"/>
    </xf>
    <xf numFmtId="4" fontId="3" fillId="0" borderId="4" xfId="0" applyNumberFormat="1" applyFont="1" applyFill="1" applyBorder="1" applyAlignment="1">
      <alignment horizontal="center"/>
    </xf>
    <xf numFmtId="0" fontId="0" fillId="0" borderId="0" xfId="0" applyAlignment="1">
      <alignment horizontal="center"/>
    </xf>
    <xf numFmtId="164" fontId="0" fillId="0" borderId="0" xfId="0" applyNumberFormat="1" applyBorder="1"/>
    <xf numFmtId="10" fontId="0" fillId="0" borderId="0" xfId="0" applyNumberFormat="1"/>
    <xf numFmtId="43" fontId="0" fillId="0" borderId="0" xfId="0" applyNumberFormat="1"/>
    <xf numFmtId="43" fontId="0" fillId="0" borderId="0" xfId="0" applyNumberFormat="1" applyFill="1" applyBorder="1"/>
    <xf numFmtId="2" fontId="0" fillId="0" borderId="0" xfId="0" applyNumberFormat="1" applyFill="1" applyBorder="1"/>
    <xf numFmtId="2" fontId="0" fillId="0" borderId="0" xfId="0" applyNumberFormat="1"/>
    <xf numFmtId="0" fontId="4" fillId="2" borderId="3" xfId="0" applyFont="1" applyFill="1" applyBorder="1" applyAlignment="1">
      <alignment horizontal="center" vertical="center"/>
    </xf>
    <xf numFmtId="0" fontId="4" fillId="2" borderId="1" xfId="0" applyFont="1" applyFill="1" applyBorder="1" applyAlignment="1">
      <alignment horizontal="right" vertical="center"/>
    </xf>
    <xf numFmtId="0" fontId="4" fillId="2" borderId="24"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9" xfId="0" applyFont="1" applyFill="1" applyBorder="1" applyAlignment="1">
      <alignment horizontal="right" vertical="center"/>
    </xf>
    <xf numFmtId="0" fontId="4" fillId="2" borderId="4" xfId="0" applyFont="1" applyFill="1" applyBorder="1" applyAlignment="1">
      <alignment horizontal="right" vertical="center" wrapText="1"/>
    </xf>
    <xf numFmtId="0" fontId="4" fillId="2" borderId="4" xfId="0" applyFont="1" applyFill="1" applyBorder="1" applyAlignment="1">
      <alignment horizontal="left"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6" fillId="0" borderId="9" xfId="0" applyFont="1" applyFill="1" applyBorder="1" applyAlignment="1">
      <alignment horizontal="right" vertical="center"/>
    </xf>
    <xf numFmtId="0" fontId="6" fillId="3" borderId="17" xfId="0" applyFont="1" applyFill="1" applyBorder="1" applyAlignment="1">
      <alignment horizontal="right" vertical="center" wrapText="1"/>
    </xf>
    <xf numFmtId="0" fontId="6" fillId="0" borderId="7" xfId="0" applyFont="1" applyBorder="1" applyAlignment="1">
      <alignment horizontal="left" vertical="center" wrapText="1"/>
    </xf>
    <xf numFmtId="0" fontId="6" fillId="0" borderId="7" xfId="0" applyFont="1" applyBorder="1" applyAlignment="1">
      <alignment horizontal="center" vertical="center" wrapText="1"/>
    </xf>
    <xf numFmtId="2" fontId="6" fillId="0" borderId="7" xfId="0" applyNumberFormat="1" applyFont="1" applyBorder="1" applyAlignment="1">
      <alignment horizontal="center" vertical="center" wrapText="1"/>
    </xf>
    <xf numFmtId="4" fontId="6" fillId="0" borderId="7" xfId="0" applyNumberFormat="1" applyFont="1" applyBorder="1" applyAlignment="1">
      <alignment horizontal="center" vertical="center" wrapText="1"/>
    </xf>
    <xf numFmtId="164" fontId="6" fillId="0" borderId="10" xfId="0" applyNumberFormat="1" applyFont="1" applyFill="1" applyBorder="1" applyAlignment="1">
      <alignment horizontal="center" vertical="center"/>
    </xf>
    <xf numFmtId="164" fontId="4" fillId="0" borderId="10" xfId="1" applyNumberFormat="1" applyFont="1" applyBorder="1" applyAlignment="1">
      <alignment horizontal="center" vertical="center"/>
    </xf>
    <xf numFmtId="0" fontId="6" fillId="0" borderId="7" xfId="0" applyFont="1" applyBorder="1" applyAlignment="1">
      <alignment horizontal="right" vertical="center" wrapText="1"/>
    </xf>
    <xf numFmtId="2" fontId="6" fillId="0" borderId="0" xfId="0" applyNumberFormat="1" applyFont="1" applyBorder="1" applyAlignment="1">
      <alignment horizontal="center" vertical="center"/>
    </xf>
    <xf numFmtId="2" fontId="6" fillId="0" borderId="7" xfId="0" applyNumberFormat="1" applyFont="1" applyBorder="1" applyAlignment="1">
      <alignment horizontal="right" vertical="center" wrapText="1"/>
    </xf>
    <xf numFmtId="0" fontId="6" fillId="0" borderId="7" xfId="0" quotePrefix="1" applyFont="1" applyBorder="1" applyAlignment="1">
      <alignment horizontal="right" vertical="center" wrapText="1"/>
    </xf>
    <xf numFmtId="0" fontId="6" fillId="0" borderId="7" xfId="0" applyFont="1" applyBorder="1" applyAlignment="1">
      <alignment horizontal="left" vertical="top" wrapText="1"/>
    </xf>
    <xf numFmtId="0" fontId="4" fillId="2" borderId="9" xfId="0" applyFont="1" applyFill="1" applyBorder="1" applyAlignment="1">
      <alignment horizontal="right" wrapText="1"/>
    </xf>
    <xf numFmtId="0" fontId="4" fillId="0" borderId="34" xfId="0" applyFont="1" applyFill="1" applyBorder="1" applyAlignment="1">
      <alignment horizontal="right" wrapText="1"/>
    </xf>
    <xf numFmtId="0" fontId="6" fillId="0" borderId="15" xfId="0" applyNumberFormat="1" applyFont="1" applyFill="1" applyBorder="1" applyAlignment="1">
      <alignment horizontal="right" vertical="center" wrapText="1"/>
    </xf>
    <xf numFmtId="0" fontId="4" fillId="0" borderId="16" xfId="0" applyFont="1" applyFill="1" applyBorder="1" applyAlignment="1">
      <alignment vertical="top" wrapText="1"/>
    </xf>
    <xf numFmtId="0" fontId="4" fillId="0" borderId="5" xfId="0" applyFont="1" applyFill="1" applyBorder="1" applyAlignment="1">
      <alignmen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vertical="top" wrapText="1"/>
    </xf>
    <xf numFmtId="0" fontId="4" fillId="0" borderId="6" xfId="0" applyFont="1" applyFill="1" applyBorder="1" applyAlignment="1">
      <alignment vertical="top" wrapText="1"/>
    </xf>
    <xf numFmtId="0" fontId="6" fillId="0" borderId="34" xfId="0" applyFont="1" applyFill="1" applyBorder="1" applyAlignment="1">
      <alignment horizontal="right" wrapText="1"/>
    </xf>
    <xf numFmtId="49" fontId="6" fillId="0" borderId="4" xfId="0" quotePrefix="1" applyNumberFormat="1" applyFont="1" applyFill="1" applyBorder="1" applyAlignment="1">
      <alignment horizontal="right" vertical="center" wrapText="1"/>
    </xf>
    <xf numFmtId="0" fontId="6" fillId="0" borderId="4" xfId="0" applyFont="1" applyFill="1" applyBorder="1" applyAlignment="1">
      <alignment horizontal="left" vertical="top" wrapText="1"/>
    </xf>
    <xf numFmtId="0" fontId="6" fillId="0" borderId="4" xfId="0" applyFont="1" applyFill="1" applyBorder="1" applyAlignment="1">
      <alignment horizontal="center" vertical="center" wrapText="1"/>
    </xf>
    <xf numFmtId="2" fontId="6" fillId="0" borderId="4" xfId="1" applyNumberFormat="1" applyFont="1" applyFill="1" applyBorder="1" applyAlignment="1">
      <alignment horizontal="center" vertical="center"/>
    </xf>
    <xf numFmtId="2" fontId="6" fillId="0" borderId="4" xfId="1" applyNumberFormat="1" applyFont="1" applyFill="1" applyBorder="1" applyAlignment="1">
      <alignment horizontal="right" vertical="center"/>
    </xf>
    <xf numFmtId="4" fontId="6" fillId="0" borderId="10" xfId="1" applyNumberFormat="1" applyFont="1" applyFill="1" applyBorder="1" applyAlignment="1">
      <alignment horizontal="right" vertical="center"/>
    </xf>
    <xf numFmtId="49" fontId="6" fillId="0" borderId="17" xfId="0" quotePrefix="1" applyNumberFormat="1" applyFont="1" applyFill="1" applyBorder="1" applyAlignment="1">
      <alignment horizontal="right" vertical="center" wrapText="1"/>
    </xf>
    <xf numFmtId="0" fontId="6" fillId="0" borderId="22" xfId="0" applyFont="1" applyFill="1" applyBorder="1" applyAlignment="1">
      <alignment horizontal="left" vertical="center" wrapText="1"/>
    </xf>
    <xf numFmtId="0" fontId="6" fillId="0" borderId="12" xfId="0" applyFont="1" applyFill="1" applyBorder="1" applyAlignment="1">
      <alignment horizontal="center" vertical="center" wrapText="1"/>
    </xf>
    <xf numFmtId="2" fontId="6" fillId="0" borderId="12" xfId="1" applyNumberFormat="1" applyFont="1" applyFill="1" applyBorder="1" applyAlignment="1">
      <alignment horizontal="center" vertical="center"/>
    </xf>
    <xf numFmtId="2" fontId="6" fillId="0" borderId="12" xfId="1" applyNumberFormat="1" applyFont="1" applyFill="1" applyBorder="1" applyAlignment="1">
      <alignment horizontal="right" vertical="center"/>
    </xf>
    <xf numFmtId="4" fontId="6" fillId="0" borderId="8" xfId="1" applyNumberFormat="1" applyFont="1" applyFill="1" applyBorder="1" applyAlignment="1">
      <alignment horizontal="right" vertical="center"/>
    </xf>
    <xf numFmtId="0" fontId="6" fillId="3" borderId="4" xfId="0" applyFont="1" applyFill="1" applyBorder="1" applyAlignment="1">
      <alignment vertical="center" wrapText="1"/>
    </xf>
    <xf numFmtId="0" fontId="6" fillId="3" borderId="4" xfId="0" applyFont="1" applyFill="1" applyBorder="1" applyAlignment="1">
      <alignment horizontal="center" vertical="center"/>
    </xf>
    <xf numFmtId="43" fontId="6" fillId="3" borderId="4" xfId="1" applyNumberFormat="1" applyFont="1" applyFill="1" applyBorder="1" applyAlignment="1">
      <alignment horizontal="center" vertical="center"/>
    </xf>
    <xf numFmtId="43" fontId="6" fillId="3" borderId="4" xfId="1" applyNumberFormat="1" applyFont="1" applyFill="1" applyBorder="1" applyAlignment="1">
      <alignment vertical="center"/>
    </xf>
    <xf numFmtId="43" fontId="6" fillId="3" borderId="10" xfId="1" applyFont="1" applyFill="1" applyBorder="1" applyAlignment="1">
      <alignment horizontal="center" vertical="center"/>
    </xf>
    <xf numFmtId="49" fontId="6" fillId="3" borderId="4" xfId="0" quotePrefix="1" applyNumberFormat="1" applyFont="1" applyFill="1" applyBorder="1" applyAlignment="1">
      <alignment horizontal="right" vertical="center" wrapText="1"/>
    </xf>
    <xf numFmtId="43" fontId="6" fillId="3" borderId="12" xfId="1" applyNumberFormat="1" applyFont="1" applyFill="1" applyBorder="1" applyAlignment="1">
      <alignment horizontal="center" vertical="center"/>
    </xf>
    <xf numFmtId="43" fontId="6" fillId="3" borderId="10" xfId="1" applyNumberFormat="1" applyFont="1" applyFill="1" applyBorder="1" applyAlignment="1">
      <alignment horizontal="center" vertical="center"/>
    </xf>
    <xf numFmtId="0" fontId="6" fillId="3" borderId="17" xfId="0" applyFont="1" applyFill="1" applyBorder="1" applyAlignment="1">
      <alignment vertical="center" wrapText="1"/>
    </xf>
    <xf numFmtId="0" fontId="6" fillId="0" borderId="17" xfId="0" applyFont="1" applyFill="1" applyBorder="1" applyAlignment="1">
      <alignment vertical="center" wrapText="1"/>
    </xf>
    <xf numFmtId="0" fontId="6" fillId="0" borderId="4" xfId="0" applyFont="1" applyFill="1" applyBorder="1" applyAlignment="1">
      <alignment horizontal="center" vertical="center"/>
    </xf>
    <xf numFmtId="43" fontId="6" fillId="0" borderId="12" xfId="1" applyNumberFormat="1" applyFont="1" applyFill="1" applyBorder="1" applyAlignment="1">
      <alignment horizontal="center" vertical="center"/>
    </xf>
    <xf numFmtId="43" fontId="6" fillId="0" borderId="4" xfId="1" applyNumberFormat="1" applyFont="1" applyFill="1" applyBorder="1" applyAlignment="1">
      <alignment vertical="center"/>
    </xf>
    <xf numFmtId="43" fontId="6" fillId="0" borderId="10" xfId="1" applyNumberFormat="1" applyFont="1" applyFill="1" applyBorder="1" applyAlignment="1">
      <alignment horizontal="center" vertical="center"/>
    </xf>
    <xf numFmtId="0" fontId="4" fillId="0" borderId="9" xfId="0" applyFont="1" applyFill="1" applyBorder="1" applyAlignment="1">
      <alignment horizontal="right" wrapText="1"/>
    </xf>
    <xf numFmtId="0" fontId="6" fillId="0" borderId="4" xfId="0" quotePrefix="1" applyNumberFormat="1" applyFont="1" applyFill="1" applyBorder="1" applyAlignment="1">
      <alignment horizontal="right" vertical="center" wrapText="1"/>
    </xf>
    <xf numFmtId="0" fontId="4" fillId="0" borderId="17" xfId="0" applyFont="1" applyFill="1" applyBorder="1" applyAlignment="1">
      <alignment horizontal="left" vertical="top" wrapText="1"/>
    </xf>
    <xf numFmtId="0" fontId="6" fillId="0" borderId="34" xfId="0" applyFont="1" applyFill="1" applyBorder="1" applyAlignment="1">
      <alignment horizontal="right" vertical="center" wrapText="1"/>
    </xf>
    <xf numFmtId="0" fontId="7" fillId="0" borderId="23" xfId="0" quotePrefix="1" applyNumberFormat="1" applyFont="1" applyFill="1" applyBorder="1" applyAlignment="1">
      <alignment horizontal="right" vertical="center" wrapText="1"/>
    </xf>
    <xf numFmtId="0" fontId="7" fillId="0" borderId="14" xfId="0" applyFont="1" applyFill="1" applyBorder="1" applyAlignment="1">
      <alignment horizontal="left" vertical="top" wrapText="1"/>
    </xf>
    <xf numFmtId="0" fontId="7" fillId="0" borderId="4" xfId="0" applyFont="1" applyFill="1" applyBorder="1" applyAlignment="1">
      <alignment horizontal="center" vertical="center" wrapText="1"/>
    </xf>
    <xf numFmtId="2" fontId="7" fillId="0" borderId="4" xfId="1" applyNumberFormat="1" applyFont="1" applyFill="1" applyBorder="1" applyAlignment="1">
      <alignment horizontal="center" vertical="center"/>
    </xf>
    <xf numFmtId="2" fontId="7" fillId="0" borderId="4" xfId="1" applyNumberFormat="1" applyFont="1" applyFill="1" applyBorder="1" applyAlignment="1">
      <alignment horizontal="right" vertical="center"/>
    </xf>
    <xf numFmtId="4" fontId="7" fillId="0" borderId="8" xfId="1" applyNumberFormat="1" applyFont="1" applyFill="1" applyBorder="1" applyAlignment="1">
      <alignment horizontal="right" vertical="center"/>
    </xf>
    <xf numFmtId="0" fontId="4" fillId="0" borderId="4" xfId="0" quotePrefix="1" applyNumberFormat="1" applyFont="1" applyFill="1" applyBorder="1" applyAlignment="1">
      <alignment horizontal="right" vertical="center" wrapText="1"/>
    </xf>
    <xf numFmtId="0" fontId="4" fillId="0" borderId="4" xfId="0" applyFont="1" applyFill="1" applyBorder="1" applyAlignment="1">
      <alignment horizontal="left" vertical="center" wrapText="1"/>
    </xf>
    <xf numFmtId="0" fontId="6" fillId="0" borderId="9" xfId="0" applyFont="1" applyFill="1" applyBorder="1" applyAlignment="1">
      <alignment horizontal="right" wrapText="1"/>
    </xf>
    <xf numFmtId="0" fontId="6" fillId="0" borderId="17" xfId="0" applyFont="1" applyFill="1" applyBorder="1" applyAlignment="1">
      <alignment horizontal="right" vertical="center" wrapText="1"/>
    </xf>
    <xf numFmtId="0" fontId="6" fillId="0" borderId="4" xfId="0" applyFont="1" applyFill="1" applyBorder="1" applyAlignment="1">
      <alignment wrapText="1"/>
    </xf>
    <xf numFmtId="43" fontId="6" fillId="0" borderId="4" xfId="1" applyNumberFormat="1" applyFont="1" applyFill="1" applyBorder="1" applyAlignment="1">
      <alignment horizontal="center" vertical="center"/>
    </xf>
    <xf numFmtId="0" fontId="6" fillId="0" borderId="17" xfId="0" quotePrefix="1" applyNumberFormat="1" applyFont="1" applyFill="1" applyBorder="1" applyAlignment="1">
      <alignment horizontal="right" vertical="center" wrapText="1"/>
    </xf>
    <xf numFmtId="0" fontId="4" fillId="0" borderId="4" xfId="0" applyFont="1" applyFill="1" applyBorder="1" applyAlignment="1">
      <alignment horizontal="left" vertical="top" wrapText="1"/>
    </xf>
    <xf numFmtId="0" fontId="6" fillId="0" borderId="11" xfId="0" applyFont="1" applyFill="1" applyBorder="1" applyAlignment="1">
      <alignment horizontal="left" vertical="center" wrapText="1"/>
    </xf>
    <xf numFmtId="4" fontId="6" fillId="0" borderId="5" xfId="0" applyNumberFormat="1" applyFont="1" applyFill="1" applyBorder="1" applyAlignment="1">
      <alignment horizontal="center" vertical="center"/>
    </xf>
    <xf numFmtId="4" fontId="6" fillId="0" borderId="6" xfId="1" applyNumberFormat="1" applyFont="1" applyFill="1" applyBorder="1" applyAlignment="1">
      <alignment horizontal="right" vertical="center"/>
    </xf>
    <xf numFmtId="0" fontId="6" fillId="0" borderId="26" xfId="0" applyFont="1" applyFill="1" applyBorder="1" applyAlignment="1">
      <alignment horizontal="left" vertical="center" wrapText="1"/>
    </xf>
    <xf numFmtId="0" fontId="6" fillId="0" borderId="27" xfId="0" applyFont="1" applyFill="1" applyBorder="1" applyAlignment="1">
      <alignment horizontal="right" vertical="center" wrapText="1"/>
    </xf>
    <xf numFmtId="0" fontId="6" fillId="0" borderId="7" xfId="0" applyFont="1" applyFill="1" applyBorder="1" applyAlignment="1">
      <alignment horizontal="left" vertical="top" wrapText="1"/>
    </xf>
    <xf numFmtId="2" fontId="6" fillId="0" borderId="5" xfId="0" applyNumberFormat="1" applyFont="1" applyFill="1" applyBorder="1" applyAlignment="1">
      <alignment horizontal="center" vertical="center"/>
    </xf>
    <xf numFmtId="0" fontId="6" fillId="0" borderId="18" xfId="0" quotePrefix="1" applyNumberFormat="1" applyFont="1" applyFill="1" applyBorder="1" applyAlignment="1">
      <alignment horizontal="right" vertical="center" wrapText="1"/>
    </xf>
    <xf numFmtId="0" fontId="6" fillId="0" borderId="11" xfId="0" applyFont="1" applyFill="1" applyBorder="1" applyAlignment="1">
      <alignment horizontal="left" vertical="top" wrapText="1"/>
    </xf>
    <xf numFmtId="0" fontId="6" fillId="0" borderId="19" xfId="0" applyFont="1" applyFill="1" applyBorder="1" applyAlignment="1">
      <alignment horizontal="right" vertical="center" wrapText="1"/>
    </xf>
    <xf numFmtId="0" fontId="4" fillId="0" borderId="4" xfId="0" applyFont="1" applyFill="1" applyBorder="1" applyAlignment="1">
      <alignment wrapText="1"/>
    </xf>
    <xf numFmtId="0" fontId="6" fillId="0" borderId="11" xfId="0" applyFont="1" applyFill="1" applyBorder="1" applyAlignment="1">
      <alignment horizontal="right" vertical="center" wrapText="1"/>
    </xf>
    <xf numFmtId="2" fontId="7" fillId="0" borderId="4" xfId="7" applyNumberFormat="1" applyFont="1" applyFill="1" applyBorder="1" applyAlignment="1">
      <alignment vertical="center" wrapText="1"/>
    </xf>
    <xf numFmtId="2" fontId="7" fillId="0" borderId="4" xfId="7" applyNumberFormat="1" applyFont="1" applyFill="1" applyBorder="1" applyAlignment="1">
      <alignment horizontal="center" vertical="center" wrapText="1"/>
    </xf>
    <xf numFmtId="0" fontId="6" fillId="0" borderId="9" xfId="0" applyFont="1" applyFill="1" applyBorder="1" applyAlignment="1">
      <alignment horizontal="right" vertical="center" wrapText="1"/>
    </xf>
    <xf numFmtId="0" fontId="6" fillId="0" borderId="4" xfId="0" applyFont="1" applyFill="1" applyBorder="1" applyAlignment="1">
      <alignment vertical="center" wrapText="1"/>
    </xf>
    <xf numFmtId="43" fontId="6" fillId="0" borderId="4" xfId="1" applyNumberFormat="1" applyFont="1" applyFill="1" applyBorder="1" applyAlignment="1">
      <alignment horizontal="right" vertical="center"/>
    </xf>
    <xf numFmtId="0" fontId="4" fillId="0" borderId="9" xfId="0" applyFont="1" applyFill="1" applyBorder="1" applyAlignment="1">
      <alignment horizontal="right" vertical="top" wrapText="1"/>
    </xf>
    <xf numFmtId="0" fontId="4" fillId="0" borderId="4" xfId="0" applyFont="1" applyFill="1" applyBorder="1" applyAlignment="1">
      <alignment vertical="top" wrapText="1"/>
    </xf>
    <xf numFmtId="0" fontId="6" fillId="0" borderId="9" xfId="0" applyFont="1" applyFill="1" applyBorder="1" applyAlignment="1">
      <alignment horizontal="right" vertical="top" wrapText="1"/>
    </xf>
    <xf numFmtId="0" fontId="4" fillId="0" borderId="4" xfId="0" applyFont="1" applyFill="1" applyBorder="1" applyAlignment="1">
      <alignment vertical="center" wrapText="1"/>
    </xf>
    <xf numFmtId="0" fontId="6" fillId="0" borderId="4" xfId="0" applyFont="1" applyFill="1" applyBorder="1" applyAlignment="1">
      <alignment horizontal="left" vertical="center" wrapText="1"/>
    </xf>
    <xf numFmtId="0" fontId="4" fillId="0" borderId="17" xfId="0" applyFont="1" applyFill="1" applyBorder="1" applyAlignment="1">
      <alignment horizontal="right" vertical="center" wrapText="1"/>
    </xf>
    <xf numFmtId="2" fontId="7" fillId="0" borderId="13" xfId="7" applyNumberFormat="1" applyFont="1" applyFill="1" applyBorder="1" applyAlignment="1">
      <alignment vertical="center" wrapText="1"/>
    </xf>
    <xf numFmtId="43" fontId="6" fillId="0" borderId="10" xfId="1" applyFont="1" applyFill="1" applyBorder="1" applyAlignment="1">
      <alignment horizontal="center" vertical="center"/>
    </xf>
    <xf numFmtId="0" fontId="6" fillId="0" borderId="34" xfId="0" applyFont="1" applyFill="1" applyBorder="1" applyAlignment="1">
      <alignment horizontal="right" vertical="top" wrapText="1"/>
    </xf>
    <xf numFmtId="7" fontId="6" fillId="0" borderId="4" xfId="1" applyNumberFormat="1" applyFont="1" applyFill="1" applyBorder="1" applyAlignment="1">
      <alignment vertical="center"/>
    </xf>
    <xf numFmtId="164" fontId="6" fillId="0" borderId="4" xfId="1" applyNumberFormat="1" applyFont="1" applyFill="1" applyBorder="1" applyAlignment="1">
      <alignment vertical="center"/>
    </xf>
    <xf numFmtId="0" fontId="4" fillId="0" borderId="34" xfId="0" applyFont="1" applyFill="1" applyBorder="1" applyAlignment="1">
      <alignment horizontal="right" vertical="top" wrapText="1"/>
    </xf>
    <xf numFmtId="0" fontId="7" fillId="0" borderId="4" xfId="0" applyFont="1" applyFill="1" applyBorder="1" applyAlignment="1">
      <alignment vertical="center" wrapText="1"/>
    </xf>
    <xf numFmtId="43" fontId="4" fillId="0" borderId="10" xfId="1" applyNumberFormat="1" applyFont="1" applyBorder="1" applyAlignment="1">
      <alignment horizontal="center" vertical="center"/>
    </xf>
    <xf numFmtId="0" fontId="6" fillId="0" borderId="4" xfId="0" applyFont="1" applyFill="1" applyBorder="1" applyAlignment="1">
      <alignment horizontal="right" vertical="center" wrapText="1"/>
    </xf>
    <xf numFmtId="43" fontId="6" fillId="0" borderId="8" xfId="1" applyNumberFormat="1" applyFont="1" applyFill="1" applyBorder="1" applyAlignment="1">
      <alignment horizontal="center" vertical="center"/>
    </xf>
    <xf numFmtId="0" fontId="10" fillId="0" borderId="4" xfId="0" quotePrefix="1" applyFont="1" applyFill="1" applyBorder="1" applyAlignment="1">
      <alignment horizontal="right" vertical="center"/>
    </xf>
    <xf numFmtId="0" fontId="4" fillId="0" borderId="4" xfId="0" applyFont="1" applyFill="1" applyBorder="1"/>
    <xf numFmtId="2" fontId="6" fillId="0" borderId="4" xfId="0" applyNumberFormat="1" applyFont="1" applyFill="1" applyBorder="1" applyAlignment="1">
      <alignment horizontal="right" vertical="center"/>
    </xf>
    <xf numFmtId="0" fontId="6" fillId="0" borderId="4" xfId="0" quotePrefix="1" applyFont="1" applyBorder="1" applyAlignment="1">
      <alignment horizontal="right" vertical="center" wrapText="1"/>
    </xf>
    <xf numFmtId="0" fontId="6" fillId="0" borderId="4" xfId="0" applyFont="1" applyBorder="1" applyAlignment="1">
      <alignment horizontal="left" vertical="top" wrapText="1"/>
    </xf>
    <xf numFmtId="0" fontId="6" fillId="0" borderId="4" xfId="0" applyFont="1" applyBorder="1" applyAlignment="1">
      <alignment horizontal="center" vertical="center"/>
    </xf>
    <xf numFmtId="43" fontId="6" fillId="0" borderId="4" xfId="1" applyNumberFormat="1" applyFont="1" applyBorder="1" applyAlignment="1">
      <alignment horizontal="center" vertical="center"/>
    </xf>
    <xf numFmtId="43" fontId="6" fillId="3" borderId="4" xfId="1" applyNumberFormat="1" applyFont="1" applyFill="1" applyBorder="1" applyAlignment="1">
      <alignment horizontal="right" vertical="center"/>
    </xf>
    <xf numFmtId="43" fontId="6" fillId="0" borderId="10" xfId="1" applyNumberFormat="1" applyFont="1" applyBorder="1" applyAlignment="1">
      <alignment horizontal="center" vertical="center"/>
    </xf>
    <xf numFmtId="0" fontId="6" fillId="0" borderId="17" xfId="0" quotePrefix="1" applyFont="1" applyFill="1" applyBorder="1" applyAlignment="1">
      <alignment horizontal="right" vertical="center" wrapText="1"/>
    </xf>
    <xf numFmtId="0" fontId="6" fillId="0" borderId="4" xfId="0" applyFont="1" applyFill="1" applyBorder="1" applyAlignment="1">
      <alignment vertical="top" wrapText="1"/>
    </xf>
    <xf numFmtId="0" fontId="6" fillId="0" borderId="12" xfId="0" quotePrefix="1" applyFont="1" applyBorder="1" applyAlignment="1">
      <alignment horizontal="right" vertical="center" wrapText="1"/>
    </xf>
    <xf numFmtId="0" fontId="6" fillId="0" borderId="12" xfId="0" applyFont="1" applyBorder="1" applyAlignment="1">
      <alignment horizontal="left" vertical="top" wrapText="1"/>
    </xf>
    <xf numFmtId="0" fontId="6" fillId="0" borderId="12" xfId="0" applyFont="1" applyBorder="1" applyAlignment="1">
      <alignment horizontal="center" vertical="center"/>
    </xf>
    <xf numFmtId="0" fontId="4" fillId="2" borderId="5" xfId="0" applyFont="1" applyFill="1" applyBorder="1" applyAlignment="1">
      <alignment horizontal="right" vertical="center" wrapText="1"/>
    </xf>
    <xf numFmtId="0" fontId="6" fillId="0" borderId="4" xfId="0" quotePrefix="1" applyFont="1" applyFill="1" applyBorder="1" applyAlignment="1">
      <alignment horizontal="right" vertical="center" wrapText="1"/>
    </xf>
    <xf numFmtId="0" fontId="7" fillId="3" borderId="4" xfId="7" applyFont="1" applyFill="1" applyBorder="1" applyAlignment="1">
      <alignment horizontal="right" vertical="center" wrapText="1"/>
    </xf>
    <xf numFmtId="43" fontId="6" fillId="0" borderId="8" xfId="1" applyNumberFormat="1" applyFont="1" applyBorder="1" applyAlignment="1">
      <alignment horizontal="center" vertical="center"/>
    </xf>
    <xf numFmtId="43" fontId="6" fillId="3" borderId="8" xfId="1" applyNumberFormat="1" applyFont="1" applyFill="1" applyBorder="1" applyAlignment="1">
      <alignment horizontal="center" vertical="center"/>
    </xf>
    <xf numFmtId="43" fontId="6" fillId="0" borderId="4" xfId="1" quotePrefix="1" applyNumberFormat="1" applyFont="1" applyFill="1" applyBorder="1" applyAlignment="1">
      <alignment horizontal="right" vertical="center"/>
    </xf>
    <xf numFmtId="43" fontId="6" fillId="0" borderId="4" xfId="1" quotePrefix="1" applyNumberFormat="1" applyFont="1" applyFill="1" applyBorder="1" applyAlignment="1">
      <alignment horizontal="center" vertical="center"/>
    </xf>
    <xf numFmtId="0" fontId="4" fillId="0" borderId="17" xfId="0" applyFont="1" applyFill="1" applyBorder="1" applyAlignment="1">
      <alignment horizontal="right" vertical="top" wrapText="1"/>
    </xf>
    <xf numFmtId="0" fontId="6" fillId="0" borderId="17" xfId="0" quotePrefix="1" applyNumberFormat="1" applyFont="1" applyBorder="1" applyAlignment="1">
      <alignment horizontal="right" vertical="center" wrapText="1"/>
    </xf>
    <xf numFmtId="0" fontId="6" fillId="0" borderId="33" xfId="0" applyFont="1" applyBorder="1" applyAlignment="1">
      <alignment horizontal="left" vertical="top" wrapText="1"/>
    </xf>
    <xf numFmtId="0" fontId="6" fillId="0" borderId="4" xfId="0" applyFont="1" applyBorder="1" applyAlignment="1">
      <alignment horizontal="center" vertical="center" wrapText="1"/>
    </xf>
    <xf numFmtId="2" fontId="6" fillId="0" borderId="4" xfId="1" applyNumberFormat="1" applyFont="1" applyBorder="1" applyAlignment="1">
      <alignment horizontal="center" vertical="center"/>
    </xf>
    <xf numFmtId="4" fontId="6" fillId="0" borderId="10" xfId="1" applyNumberFormat="1" applyFont="1" applyBorder="1" applyAlignment="1">
      <alignment horizontal="right" vertical="center"/>
    </xf>
    <xf numFmtId="4" fontId="4" fillId="0" borderId="10" xfId="1" applyNumberFormat="1" applyFont="1" applyBorder="1" applyAlignment="1">
      <alignment horizontal="right" vertical="center"/>
    </xf>
    <xf numFmtId="4" fontId="4" fillId="0" borderId="38" xfId="1" applyNumberFormat="1" applyFont="1" applyBorder="1" applyAlignment="1">
      <alignment horizontal="right" vertical="center"/>
    </xf>
    <xf numFmtId="0" fontId="4"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4" fillId="2" borderId="13"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42" xfId="0" applyFont="1" applyFill="1" applyBorder="1" applyAlignment="1">
      <alignment horizontal="left" vertical="center" wrapText="1"/>
    </xf>
    <xf numFmtId="43" fontId="4" fillId="0" borderId="43" xfId="1" applyNumberFormat="1" applyFont="1" applyFill="1" applyBorder="1" applyAlignment="1">
      <alignment horizontal="right" vertical="center"/>
    </xf>
    <xf numFmtId="43" fontId="4" fillId="0" borderId="32" xfId="1" applyNumberFormat="1" applyFont="1" applyFill="1" applyBorder="1" applyAlignment="1">
      <alignment horizontal="right" vertical="center"/>
    </xf>
    <xf numFmtId="43" fontId="4" fillId="0" borderId="20" xfId="1" applyNumberFormat="1" applyFont="1" applyFill="1" applyBorder="1" applyAlignment="1">
      <alignment horizontal="right" vertical="center"/>
    </xf>
    <xf numFmtId="0" fontId="4" fillId="0" borderId="35" xfId="0" applyFont="1" applyFill="1" applyBorder="1" applyAlignment="1">
      <alignment horizontal="right" vertical="center" wrapText="1"/>
    </xf>
    <xf numFmtId="0" fontId="4" fillId="0" borderId="36" xfId="0" applyFont="1" applyFill="1" applyBorder="1" applyAlignment="1">
      <alignment horizontal="right" vertical="center" wrapText="1"/>
    </xf>
    <xf numFmtId="0" fontId="4" fillId="0" borderId="37" xfId="0" applyFont="1" applyFill="1" applyBorder="1" applyAlignment="1">
      <alignment horizontal="right" vertical="center" wrapText="1"/>
    </xf>
    <xf numFmtId="0" fontId="4" fillId="2" borderId="4" xfId="0" applyFont="1" applyFill="1" applyBorder="1" applyAlignment="1">
      <alignment vertical="top" wrapText="1"/>
    </xf>
    <xf numFmtId="0" fontId="4" fillId="2" borderId="10" xfId="0" applyFont="1" applyFill="1" applyBorder="1" applyAlignment="1">
      <alignment vertical="top" wrapText="1"/>
    </xf>
    <xf numFmtId="0" fontId="4" fillId="2" borderId="5" xfId="0" applyFont="1" applyFill="1" applyBorder="1" applyAlignment="1">
      <alignment vertical="top" wrapText="1"/>
    </xf>
    <xf numFmtId="43" fontId="4" fillId="0" borderId="28" xfId="1" applyNumberFormat="1" applyFont="1" applyFill="1" applyBorder="1" applyAlignment="1">
      <alignment horizontal="right" vertical="center"/>
    </xf>
    <xf numFmtId="43" fontId="4" fillId="0" borderId="19" xfId="1" applyNumberFormat="1" applyFont="1" applyFill="1" applyBorder="1" applyAlignment="1">
      <alignment horizontal="right" vertical="center"/>
    </xf>
    <xf numFmtId="43" fontId="4" fillId="0" borderId="17" xfId="1" applyNumberFormat="1" applyFont="1" applyFill="1" applyBorder="1" applyAlignment="1">
      <alignment horizontal="right" vertical="center"/>
    </xf>
    <xf numFmtId="0" fontId="4" fillId="3" borderId="28" xfId="0" applyFont="1" applyFill="1" applyBorder="1" applyAlignment="1">
      <alignment horizontal="center" vertical="top" wrapText="1"/>
    </xf>
    <xf numFmtId="0" fontId="4" fillId="3" borderId="19" xfId="0" applyFont="1" applyFill="1" applyBorder="1" applyAlignment="1">
      <alignment horizontal="center" vertical="top" wrapText="1"/>
    </xf>
    <xf numFmtId="0" fontId="4" fillId="3" borderId="42" xfId="0" applyFont="1" applyFill="1" applyBorder="1" applyAlignment="1">
      <alignment horizontal="center" vertical="top" wrapText="1"/>
    </xf>
    <xf numFmtId="0" fontId="3" fillId="5" borderId="21" xfId="0" applyFont="1" applyFill="1" applyBorder="1" applyAlignment="1">
      <alignment horizontal="center" vertical="center"/>
    </xf>
    <xf numFmtId="0" fontId="3" fillId="5" borderId="29"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1" xfId="0" applyFont="1" applyFill="1" applyBorder="1" applyAlignment="1">
      <alignment horizontal="center" vertical="center"/>
    </xf>
    <xf numFmtId="0" fontId="3" fillId="5" borderId="32" xfId="0" applyFont="1" applyFill="1" applyBorder="1" applyAlignment="1">
      <alignment horizontal="center" vertical="center"/>
    </xf>
    <xf numFmtId="0" fontId="3" fillId="5" borderId="20" xfId="0" applyFont="1" applyFill="1" applyBorder="1" applyAlignment="1">
      <alignment horizontal="center" vertical="center"/>
    </xf>
    <xf numFmtId="0" fontId="3" fillId="8" borderId="16"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1"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20" xfId="0" applyFont="1" applyFill="1" applyBorder="1" applyAlignment="1">
      <alignment horizontal="center" vertical="center"/>
    </xf>
    <xf numFmtId="0" fontId="3" fillId="6" borderId="12"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7" borderId="12" xfId="0" applyFont="1" applyFill="1" applyBorder="1" applyAlignment="1">
      <alignment horizontal="center" vertical="center" textRotation="90"/>
    </xf>
    <xf numFmtId="0" fontId="3" fillId="7" borderId="16" xfId="0" applyFont="1" applyFill="1" applyBorder="1" applyAlignment="1">
      <alignment horizontal="center" vertical="center" textRotation="90"/>
    </xf>
    <xf numFmtId="0" fontId="3" fillId="7" borderId="5" xfId="0" applyFont="1" applyFill="1" applyBorder="1" applyAlignment="1">
      <alignment horizontal="center" vertical="center" textRotation="90"/>
    </xf>
  </cellXfs>
  <cellStyles count="8">
    <cellStyle name="Normal" xfId="0" builtinId="0"/>
    <cellStyle name="Normal 2" xfId="2"/>
    <cellStyle name="Normal 2 2" xfId="3"/>
    <cellStyle name="Normal 3" xfId="4"/>
    <cellStyle name="Normal 6" xfId="5"/>
    <cellStyle name="Normal_Orç Quadra Vila Nova_rev02" xfId="7"/>
    <cellStyle name="Vírgula" xfId="1" builtinId="3"/>
    <cellStyle name="Vírgula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144"/>
  <sheetViews>
    <sheetView tabSelected="1" view="pageBreakPreview" topLeftCell="A130" zoomScaleNormal="100" zoomScaleSheetLayoutView="100" workbookViewId="0">
      <selection sqref="A1:G143"/>
    </sheetView>
  </sheetViews>
  <sheetFormatPr defaultRowHeight="15" x14ac:dyDescent="0.25"/>
  <cols>
    <col min="1" max="1" width="5.5703125" style="4" customWidth="1"/>
    <col min="2" max="2" width="11.140625" style="5" customWidth="1"/>
    <col min="3" max="3" width="41.140625" style="6" customWidth="1"/>
    <col min="4" max="4" width="5.42578125" style="7" customWidth="1"/>
    <col min="5" max="5" width="8.7109375" style="21" customWidth="1"/>
    <col min="6" max="6" width="11" customWidth="1"/>
    <col min="7" max="7" width="14.42578125" customWidth="1"/>
    <col min="8" max="8" width="0.140625" hidden="1" customWidth="1"/>
    <col min="9" max="9" width="9.140625" customWidth="1"/>
    <col min="10" max="10" width="12.7109375" bestFit="1" customWidth="1"/>
    <col min="11" max="17" width="9.140625" customWidth="1"/>
    <col min="20" max="20" width="45" customWidth="1"/>
  </cols>
  <sheetData>
    <row r="1" spans="1:22" ht="28.5" customHeight="1" thickBot="1" x14ac:dyDescent="0.3">
      <c r="A1" s="167" t="s">
        <v>205</v>
      </c>
      <c r="B1" s="168"/>
      <c r="C1" s="168"/>
      <c r="D1" s="168"/>
      <c r="E1" s="168"/>
      <c r="F1" s="169"/>
      <c r="G1" s="28" t="s">
        <v>193</v>
      </c>
      <c r="H1" s="1"/>
      <c r="I1" s="1"/>
      <c r="J1" s="1"/>
      <c r="K1" s="1"/>
      <c r="L1" s="1"/>
    </row>
    <row r="2" spans="1:22" ht="22.5" x14ac:dyDescent="0.25">
      <c r="A2" s="29" t="s">
        <v>0</v>
      </c>
      <c r="B2" s="30" t="s">
        <v>1</v>
      </c>
      <c r="C2" s="31" t="s">
        <v>2</v>
      </c>
      <c r="D2" s="32" t="s">
        <v>3</v>
      </c>
      <c r="E2" s="32" t="s">
        <v>4</v>
      </c>
      <c r="F2" s="32" t="s">
        <v>5</v>
      </c>
      <c r="G2" s="33" t="s">
        <v>6</v>
      </c>
      <c r="H2" s="1"/>
      <c r="I2" s="1"/>
      <c r="J2" s="1"/>
      <c r="K2" s="1"/>
      <c r="L2" s="1"/>
    </row>
    <row r="3" spans="1:22" x14ac:dyDescent="0.25">
      <c r="A3" s="34">
        <v>1</v>
      </c>
      <c r="B3" s="35"/>
      <c r="C3" s="36" t="s">
        <v>347</v>
      </c>
      <c r="D3" s="37"/>
      <c r="E3" s="37"/>
      <c r="F3" s="37"/>
      <c r="G3" s="38"/>
      <c r="H3" s="1"/>
      <c r="I3" s="1"/>
      <c r="J3" s="1"/>
      <c r="K3" s="1"/>
      <c r="L3" s="1"/>
    </row>
    <row r="4" spans="1:22" ht="22.5" x14ac:dyDescent="0.25">
      <c r="A4" s="39" t="s">
        <v>216</v>
      </c>
      <c r="B4" s="40" t="s">
        <v>189</v>
      </c>
      <c r="C4" s="41" t="s">
        <v>192</v>
      </c>
      <c r="D4" s="42" t="s">
        <v>23</v>
      </c>
      <c r="E4" s="43">
        <v>1</v>
      </c>
      <c r="F4" s="44">
        <v>111516.82</v>
      </c>
      <c r="G4" s="45">
        <f>F4*E4</f>
        <v>111516.82</v>
      </c>
      <c r="H4" s="1"/>
      <c r="I4" s="1"/>
      <c r="J4" s="22"/>
      <c r="K4" s="1"/>
      <c r="L4" s="1"/>
    </row>
    <row r="5" spans="1:22" x14ac:dyDescent="0.25">
      <c r="A5" s="173" t="s">
        <v>182</v>
      </c>
      <c r="B5" s="174"/>
      <c r="C5" s="174"/>
      <c r="D5" s="174"/>
      <c r="E5" s="174"/>
      <c r="F5" s="175"/>
      <c r="G5" s="46">
        <f>G4</f>
        <v>111516.82</v>
      </c>
      <c r="H5" s="1"/>
      <c r="I5" s="1"/>
      <c r="J5" s="22"/>
      <c r="K5" s="1"/>
      <c r="L5" s="1"/>
    </row>
    <row r="6" spans="1:22" x14ac:dyDescent="0.25">
      <c r="A6" s="34">
        <v>2</v>
      </c>
      <c r="B6" s="35"/>
      <c r="C6" s="36" t="s">
        <v>348</v>
      </c>
      <c r="D6" s="37"/>
      <c r="E6" s="37"/>
      <c r="F6" s="37"/>
      <c r="G6" s="38"/>
      <c r="H6" s="1"/>
      <c r="I6" s="1"/>
      <c r="J6" s="1"/>
      <c r="K6" s="1"/>
      <c r="L6" s="1"/>
    </row>
    <row r="7" spans="1:22" ht="71.25" customHeight="1" x14ac:dyDescent="0.25">
      <c r="A7" s="39" t="s">
        <v>27</v>
      </c>
      <c r="B7" s="47" t="s">
        <v>148</v>
      </c>
      <c r="C7" s="41" t="s">
        <v>149</v>
      </c>
      <c r="D7" s="42" t="s">
        <v>150</v>
      </c>
      <c r="E7" s="48">
        <v>5</v>
      </c>
      <c r="F7" s="49">
        <v>625.70000000000005</v>
      </c>
      <c r="G7" s="45">
        <f t="shared" ref="G7:G12" si="0">F7*E7</f>
        <v>3128.5</v>
      </c>
      <c r="H7" s="1"/>
      <c r="I7" s="1"/>
      <c r="J7" s="1"/>
      <c r="K7" s="1"/>
      <c r="L7" s="1"/>
    </row>
    <row r="8" spans="1:22" ht="22.5" x14ac:dyDescent="0.25">
      <c r="A8" s="39" t="s">
        <v>217</v>
      </c>
      <c r="B8" s="47" t="s">
        <v>151</v>
      </c>
      <c r="C8" s="41" t="s">
        <v>152</v>
      </c>
      <c r="D8" s="42" t="s">
        <v>23</v>
      </c>
      <c r="E8" s="43">
        <v>3</v>
      </c>
      <c r="F8" s="49">
        <v>986.11</v>
      </c>
      <c r="G8" s="45">
        <f t="shared" si="0"/>
        <v>2958.33</v>
      </c>
      <c r="H8" s="1"/>
      <c r="I8" s="1"/>
      <c r="J8" s="1"/>
      <c r="K8" s="1"/>
      <c r="L8" s="1"/>
    </row>
    <row r="9" spans="1:22" ht="56.25" x14ac:dyDescent="0.25">
      <c r="A9" s="39" t="s">
        <v>218</v>
      </c>
      <c r="B9" s="50" t="s">
        <v>188</v>
      </c>
      <c r="C9" s="41" t="s">
        <v>187</v>
      </c>
      <c r="D9" s="42" t="s">
        <v>150</v>
      </c>
      <c r="E9" s="43">
        <v>5</v>
      </c>
      <c r="F9" s="49">
        <v>687.23</v>
      </c>
      <c r="G9" s="45">
        <f t="shared" si="0"/>
        <v>3436.15</v>
      </c>
      <c r="H9" s="1"/>
      <c r="I9" s="1"/>
      <c r="J9" s="1"/>
      <c r="K9" s="1"/>
      <c r="L9" s="1"/>
    </row>
    <row r="10" spans="1:22" ht="45" x14ac:dyDescent="0.25">
      <c r="A10" s="39" t="s">
        <v>219</v>
      </c>
      <c r="B10" s="47" t="s">
        <v>153</v>
      </c>
      <c r="C10" s="41" t="s">
        <v>154</v>
      </c>
      <c r="D10" s="42" t="s">
        <v>150</v>
      </c>
      <c r="E10" s="43">
        <v>5</v>
      </c>
      <c r="F10" s="49">
        <v>458.15</v>
      </c>
      <c r="G10" s="45">
        <f t="shared" si="0"/>
        <v>2290.75</v>
      </c>
      <c r="H10" s="1"/>
      <c r="I10" s="1"/>
      <c r="J10" s="1"/>
      <c r="K10" s="1"/>
      <c r="L10" s="1"/>
    </row>
    <row r="11" spans="1:22" s="3" customFormat="1" ht="56.25" x14ac:dyDescent="0.25">
      <c r="A11" s="39" t="s">
        <v>220</v>
      </c>
      <c r="B11" s="47" t="s">
        <v>155</v>
      </c>
      <c r="C11" s="51" t="s">
        <v>156</v>
      </c>
      <c r="D11" s="42" t="s">
        <v>8</v>
      </c>
      <c r="E11" s="43">
        <v>12</v>
      </c>
      <c r="F11" s="49">
        <v>159.19999999999999</v>
      </c>
      <c r="G11" s="45">
        <f t="shared" si="0"/>
        <v>1910.3999999999999</v>
      </c>
      <c r="H11" s="2"/>
      <c r="I11" s="2"/>
      <c r="J11" s="2"/>
      <c r="K11" s="2"/>
      <c r="L11" s="2"/>
      <c r="T11" s="2"/>
      <c r="U11" s="2"/>
      <c r="V11" s="2"/>
    </row>
    <row r="12" spans="1:22" s="3" customFormat="1" ht="56.25" x14ac:dyDescent="0.25">
      <c r="A12" s="39" t="s">
        <v>221</v>
      </c>
      <c r="B12" s="47" t="s">
        <v>157</v>
      </c>
      <c r="C12" s="51" t="s">
        <v>158</v>
      </c>
      <c r="D12" s="42" t="s">
        <v>8</v>
      </c>
      <c r="E12" s="43">
        <v>6</v>
      </c>
      <c r="F12" s="49">
        <v>212.62</v>
      </c>
      <c r="G12" s="45">
        <f t="shared" si="0"/>
        <v>1275.72</v>
      </c>
      <c r="H12" s="2"/>
      <c r="I12" s="2"/>
      <c r="J12" s="2"/>
      <c r="K12" s="2"/>
      <c r="L12" s="2"/>
      <c r="T12" s="2"/>
      <c r="U12" s="2"/>
      <c r="V12" s="2"/>
    </row>
    <row r="13" spans="1:22" s="3" customFormat="1" x14ac:dyDescent="0.25">
      <c r="A13" s="173" t="s">
        <v>239</v>
      </c>
      <c r="B13" s="174"/>
      <c r="C13" s="174"/>
      <c r="D13" s="174"/>
      <c r="E13" s="174"/>
      <c r="F13" s="175"/>
      <c r="G13" s="46">
        <f>SUM(G7:G12)</f>
        <v>14999.849999999999</v>
      </c>
      <c r="H13" s="2"/>
      <c r="I13" s="2"/>
      <c r="J13" s="2"/>
      <c r="K13" s="2"/>
      <c r="L13" s="2"/>
      <c r="T13" s="2"/>
      <c r="U13" s="2"/>
      <c r="V13" s="2"/>
    </row>
    <row r="14" spans="1:22" s="3" customFormat="1" x14ac:dyDescent="0.25">
      <c r="A14" s="52">
        <v>3</v>
      </c>
      <c r="B14" s="35"/>
      <c r="C14" s="170" t="s">
        <v>7</v>
      </c>
      <c r="D14" s="171"/>
      <c r="E14" s="171"/>
      <c r="F14" s="171"/>
      <c r="G14" s="172"/>
      <c r="H14" s="2"/>
      <c r="I14" s="2"/>
      <c r="J14" s="2"/>
      <c r="K14" s="2"/>
      <c r="L14" s="2"/>
      <c r="T14" s="2"/>
      <c r="U14" s="2"/>
      <c r="V14" s="2"/>
    </row>
    <row r="15" spans="1:22" s="3" customFormat="1" x14ac:dyDescent="0.25">
      <c r="A15" s="53" t="s">
        <v>222</v>
      </c>
      <c r="B15" s="54"/>
      <c r="C15" s="55" t="s">
        <v>24</v>
      </c>
      <c r="D15" s="56"/>
      <c r="E15" s="57"/>
      <c r="F15" s="58"/>
      <c r="G15" s="59"/>
      <c r="H15" s="2"/>
      <c r="I15" s="2"/>
      <c r="J15" s="2"/>
      <c r="K15" s="2"/>
      <c r="L15" s="2"/>
      <c r="T15" s="2"/>
      <c r="U15" s="2"/>
      <c r="V15" s="2"/>
    </row>
    <row r="16" spans="1:22" s="3" customFormat="1" ht="22.5" x14ac:dyDescent="0.25">
      <c r="A16" s="60" t="s">
        <v>223</v>
      </c>
      <c r="B16" s="61" t="s">
        <v>210</v>
      </c>
      <c r="C16" s="62" t="s">
        <v>209</v>
      </c>
      <c r="D16" s="63" t="s">
        <v>8</v>
      </c>
      <c r="E16" s="64">
        <v>2612.42</v>
      </c>
      <c r="F16" s="65">
        <v>6.72</v>
      </c>
      <c r="G16" s="66">
        <f>E16*F16</f>
        <v>17555.4624</v>
      </c>
      <c r="H16" s="2"/>
      <c r="I16" s="2"/>
      <c r="J16" s="26"/>
      <c r="K16" s="2"/>
      <c r="L16" s="2"/>
      <c r="T16" s="2"/>
      <c r="U16" s="2"/>
      <c r="V16" s="2"/>
    </row>
    <row r="17" spans="1:22" s="3" customFormat="1" ht="22.5" x14ac:dyDescent="0.25">
      <c r="A17" s="60" t="s">
        <v>240</v>
      </c>
      <c r="B17" s="61" t="s">
        <v>207</v>
      </c>
      <c r="C17" s="62" t="s">
        <v>208</v>
      </c>
      <c r="D17" s="63" t="s">
        <v>8</v>
      </c>
      <c r="E17" s="64">
        <v>2612.42</v>
      </c>
      <c r="F17" s="65">
        <v>23.52</v>
      </c>
      <c r="G17" s="66">
        <f>E17*F17</f>
        <v>61444.118399999999</v>
      </c>
      <c r="H17" s="2"/>
      <c r="I17" s="2"/>
      <c r="J17" s="2"/>
      <c r="K17" s="2"/>
      <c r="L17" s="2"/>
      <c r="T17" s="2"/>
      <c r="U17" s="2"/>
      <c r="V17" s="2"/>
    </row>
    <row r="18" spans="1:22" s="3" customFormat="1" ht="22.5" x14ac:dyDescent="0.25">
      <c r="A18" s="60" t="s">
        <v>241</v>
      </c>
      <c r="B18" s="67" t="s">
        <v>46</v>
      </c>
      <c r="C18" s="62" t="s">
        <v>45</v>
      </c>
      <c r="D18" s="63" t="s">
        <v>17</v>
      </c>
      <c r="E18" s="64">
        <v>13.25</v>
      </c>
      <c r="F18" s="65">
        <v>261.62</v>
      </c>
      <c r="G18" s="66">
        <f>E18*F18</f>
        <v>3466.4650000000001</v>
      </c>
      <c r="H18" s="2"/>
      <c r="I18" s="2"/>
      <c r="J18" s="25"/>
      <c r="K18" s="2"/>
      <c r="L18" s="2"/>
      <c r="T18" s="2"/>
      <c r="U18" s="2"/>
      <c r="V18" s="2"/>
    </row>
    <row r="19" spans="1:22" ht="22.5" x14ac:dyDescent="0.25">
      <c r="A19" s="60" t="s">
        <v>242</v>
      </c>
      <c r="B19" s="61" t="s">
        <v>102</v>
      </c>
      <c r="C19" s="68" t="s">
        <v>16</v>
      </c>
      <c r="D19" s="69" t="s">
        <v>17</v>
      </c>
      <c r="E19" s="70">
        <v>22.698</v>
      </c>
      <c r="F19" s="71">
        <v>19.11</v>
      </c>
      <c r="G19" s="72">
        <f>F19*E19</f>
        <v>433.75878</v>
      </c>
      <c r="J19" s="24"/>
    </row>
    <row r="20" spans="1:22" ht="33.75" x14ac:dyDescent="0.25">
      <c r="A20" s="60" t="s">
        <v>243</v>
      </c>
      <c r="B20" s="40" t="s">
        <v>123</v>
      </c>
      <c r="C20" s="73" t="s">
        <v>215</v>
      </c>
      <c r="D20" s="74" t="s">
        <v>12</v>
      </c>
      <c r="E20" s="75">
        <v>240</v>
      </c>
      <c r="F20" s="76">
        <v>8.7200000000000006</v>
      </c>
      <c r="G20" s="77">
        <f>E20*F20</f>
        <v>2092.8000000000002</v>
      </c>
      <c r="J20" s="24"/>
    </row>
    <row r="21" spans="1:22" ht="22.5" x14ac:dyDescent="0.25">
      <c r="A21" s="60" t="s">
        <v>244</v>
      </c>
      <c r="B21" s="78" t="s">
        <v>197</v>
      </c>
      <c r="C21" s="73" t="s">
        <v>194</v>
      </c>
      <c r="D21" s="74" t="s">
        <v>8</v>
      </c>
      <c r="E21" s="79">
        <v>572.26</v>
      </c>
      <c r="F21" s="76">
        <v>4.5</v>
      </c>
      <c r="G21" s="80">
        <f>ROUND(E21*F21,2)</f>
        <v>2575.17</v>
      </c>
      <c r="J21" s="24"/>
    </row>
    <row r="22" spans="1:22" x14ac:dyDescent="0.25">
      <c r="A22" s="60" t="s">
        <v>245</v>
      </c>
      <c r="B22" s="78" t="s">
        <v>206</v>
      </c>
      <c r="C22" s="81" t="s">
        <v>213</v>
      </c>
      <c r="D22" s="74" t="s">
        <v>12</v>
      </c>
      <c r="E22" s="79">
        <v>232</v>
      </c>
      <c r="F22" s="76">
        <v>11.09</v>
      </c>
      <c r="G22" s="80">
        <f>F22*E22</f>
        <v>2572.88</v>
      </c>
      <c r="J22" s="24"/>
    </row>
    <row r="23" spans="1:22" s="3" customFormat="1" ht="22.5" x14ac:dyDescent="0.25">
      <c r="A23" s="60" t="s">
        <v>246</v>
      </c>
      <c r="B23" s="61" t="s">
        <v>211</v>
      </c>
      <c r="C23" s="82" t="s">
        <v>212</v>
      </c>
      <c r="D23" s="83" t="s">
        <v>236</v>
      </c>
      <c r="E23" s="84">
        <v>220</v>
      </c>
      <c r="F23" s="85">
        <v>7.09</v>
      </c>
      <c r="G23" s="86">
        <f>F23*E23</f>
        <v>1559.8</v>
      </c>
      <c r="H23" s="2"/>
      <c r="I23" s="2"/>
      <c r="J23" s="2"/>
      <c r="K23" s="2"/>
      <c r="L23" s="2"/>
      <c r="T23" s="2"/>
      <c r="U23" s="2"/>
      <c r="V23" s="2"/>
    </row>
    <row r="24" spans="1:22" s="3" customFormat="1" ht="22.5" x14ac:dyDescent="0.25">
      <c r="A24" s="60" t="s">
        <v>247</v>
      </c>
      <c r="B24" s="61" t="s">
        <v>237</v>
      </c>
      <c r="C24" s="82" t="s">
        <v>238</v>
      </c>
      <c r="D24" s="83" t="s">
        <v>23</v>
      </c>
      <c r="E24" s="84">
        <v>10</v>
      </c>
      <c r="F24" s="85">
        <v>288.56</v>
      </c>
      <c r="G24" s="86">
        <f>F24*E24</f>
        <v>2885.6</v>
      </c>
      <c r="H24" s="2"/>
      <c r="I24" s="2"/>
      <c r="J24" s="2"/>
      <c r="K24" s="2"/>
      <c r="L24" s="2"/>
      <c r="T24" s="2"/>
      <c r="U24" s="2"/>
      <c r="V24" s="2"/>
    </row>
    <row r="25" spans="1:22" s="3" customFormat="1" x14ac:dyDescent="0.25">
      <c r="A25" s="87" t="s">
        <v>224</v>
      </c>
      <c r="B25" s="88"/>
      <c r="C25" s="89" t="s">
        <v>79</v>
      </c>
      <c r="D25" s="63"/>
      <c r="E25" s="64"/>
      <c r="F25" s="65"/>
      <c r="G25" s="66"/>
      <c r="H25" s="2"/>
      <c r="I25" s="2"/>
      <c r="J25" s="2"/>
      <c r="K25" s="2"/>
      <c r="L25" s="2"/>
      <c r="T25" s="2"/>
      <c r="U25" s="2"/>
      <c r="V25" s="2"/>
    </row>
    <row r="26" spans="1:22" s="3" customFormat="1" ht="45" x14ac:dyDescent="0.25">
      <c r="A26" s="90" t="s">
        <v>225</v>
      </c>
      <c r="B26" s="91">
        <v>50601</v>
      </c>
      <c r="C26" s="92" t="s">
        <v>18</v>
      </c>
      <c r="D26" s="93" t="s">
        <v>8</v>
      </c>
      <c r="E26" s="94">
        <v>324.08</v>
      </c>
      <c r="F26" s="95">
        <v>47.2</v>
      </c>
      <c r="G26" s="96">
        <f>F26*E26</f>
        <v>15296.576000000001</v>
      </c>
      <c r="H26" s="2"/>
      <c r="I26" s="2"/>
      <c r="J26" s="26"/>
      <c r="K26" s="2"/>
      <c r="L26" s="2"/>
      <c r="T26" s="2"/>
      <c r="U26" s="2"/>
      <c r="V26" s="2"/>
    </row>
    <row r="27" spans="1:22" s="3" customFormat="1" x14ac:dyDescent="0.25">
      <c r="A27" s="87" t="s">
        <v>248</v>
      </c>
      <c r="B27" s="97"/>
      <c r="C27" s="98" t="s">
        <v>33</v>
      </c>
      <c r="D27" s="63"/>
      <c r="E27" s="64"/>
      <c r="F27" s="65"/>
      <c r="G27" s="66"/>
      <c r="H27" s="2"/>
      <c r="I27" s="2"/>
      <c r="J27" s="2"/>
      <c r="K27" s="2"/>
      <c r="L27" s="2"/>
      <c r="T27" s="2"/>
      <c r="U27" s="2"/>
      <c r="V27" s="2"/>
    </row>
    <row r="28" spans="1:22" s="3" customFormat="1" ht="45.75" x14ac:dyDescent="0.25">
      <c r="A28" s="99" t="s">
        <v>249</v>
      </c>
      <c r="B28" s="100">
        <v>120304</v>
      </c>
      <c r="C28" s="101" t="s">
        <v>34</v>
      </c>
      <c r="D28" s="83" t="s">
        <v>29</v>
      </c>
      <c r="E28" s="102">
        <v>464.26</v>
      </c>
      <c r="F28" s="85">
        <v>53.29</v>
      </c>
      <c r="G28" s="86">
        <f>ROUND(E28*F28,2)</f>
        <v>24740.42</v>
      </c>
      <c r="H28" s="2"/>
      <c r="I28" s="2"/>
      <c r="J28" s="2"/>
      <c r="K28" s="2"/>
      <c r="L28" s="2"/>
      <c r="T28" s="2"/>
      <c r="U28" s="2"/>
      <c r="V28" s="2"/>
    </row>
    <row r="29" spans="1:22" s="3" customFormat="1" ht="34.5" x14ac:dyDescent="0.25">
      <c r="A29" s="99" t="s">
        <v>250</v>
      </c>
      <c r="B29" s="100">
        <v>120308</v>
      </c>
      <c r="C29" s="101" t="s">
        <v>35</v>
      </c>
      <c r="D29" s="83" t="s">
        <v>29</v>
      </c>
      <c r="E29" s="102">
        <v>491.52</v>
      </c>
      <c r="F29" s="85">
        <v>6.1</v>
      </c>
      <c r="G29" s="86">
        <f>ROUND(E29*F29,2)</f>
        <v>2998.27</v>
      </c>
      <c r="H29" s="2"/>
      <c r="I29" s="2"/>
      <c r="J29" s="2"/>
      <c r="K29" s="2"/>
      <c r="L29" s="2"/>
      <c r="T29" s="2"/>
      <c r="U29" s="2"/>
      <c r="V29" s="2"/>
    </row>
    <row r="30" spans="1:22" s="3" customFormat="1" x14ac:dyDescent="0.25">
      <c r="A30" s="53" t="s">
        <v>251</v>
      </c>
      <c r="B30" s="103"/>
      <c r="C30" s="104" t="s">
        <v>28</v>
      </c>
      <c r="D30" s="63"/>
      <c r="E30" s="64"/>
      <c r="F30" s="65"/>
      <c r="G30" s="66"/>
      <c r="H30" s="2"/>
      <c r="I30" s="2"/>
      <c r="J30" s="2"/>
      <c r="K30" s="2"/>
      <c r="L30" s="2"/>
      <c r="T30" s="2"/>
      <c r="U30" s="2"/>
      <c r="V30" s="2"/>
    </row>
    <row r="31" spans="1:22" s="3" customFormat="1" ht="45" x14ac:dyDescent="0.25">
      <c r="A31" s="60" t="s">
        <v>252</v>
      </c>
      <c r="B31" s="103" t="s">
        <v>147</v>
      </c>
      <c r="C31" s="105" t="s">
        <v>103</v>
      </c>
      <c r="D31" s="63" t="s">
        <v>9</v>
      </c>
      <c r="E31" s="106">
        <v>12644.12</v>
      </c>
      <c r="F31" s="65">
        <v>15.47</v>
      </c>
      <c r="G31" s="107">
        <f>F31*E31</f>
        <v>195604.53640000001</v>
      </c>
      <c r="H31" s="2"/>
      <c r="I31" s="2"/>
      <c r="J31" s="2"/>
      <c r="K31" s="2"/>
      <c r="L31" s="2"/>
      <c r="T31" s="2"/>
      <c r="U31" s="2"/>
      <c r="V31" s="2"/>
    </row>
    <row r="32" spans="1:22" s="3" customFormat="1" ht="33.75" x14ac:dyDescent="0.25">
      <c r="A32" s="60" t="s">
        <v>253</v>
      </c>
      <c r="B32" s="103" t="s">
        <v>147</v>
      </c>
      <c r="C32" s="108" t="s">
        <v>104</v>
      </c>
      <c r="D32" s="63" t="s">
        <v>12</v>
      </c>
      <c r="E32" s="106">
        <v>118.22</v>
      </c>
      <c r="F32" s="65">
        <v>675.07</v>
      </c>
      <c r="G32" s="107">
        <f>F32*E32</f>
        <v>79806.775399999999</v>
      </c>
      <c r="H32" s="2"/>
      <c r="I32" s="2"/>
      <c r="J32" s="2"/>
      <c r="K32" s="2"/>
      <c r="L32" s="2"/>
      <c r="T32" s="2"/>
      <c r="U32" s="2"/>
      <c r="V32" s="2"/>
    </row>
    <row r="33" spans="1:22" s="3" customFormat="1" ht="56.25" x14ac:dyDescent="0.25">
      <c r="A33" s="60" t="s">
        <v>254</v>
      </c>
      <c r="B33" s="109">
        <v>90221</v>
      </c>
      <c r="C33" s="110" t="s">
        <v>10</v>
      </c>
      <c r="D33" s="83" t="s">
        <v>8</v>
      </c>
      <c r="E33" s="111">
        <v>2275.48</v>
      </c>
      <c r="F33" s="85">
        <v>131.1</v>
      </c>
      <c r="G33" s="86">
        <f>ROUND(E33*F33,2)</f>
        <v>298315.43</v>
      </c>
      <c r="H33" s="2"/>
      <c r="I33" s="2"/>
      <c r="J33" s="2"/>
      <c r="K33" s="2"/>
      <c r="L33" s="2"/>
      <c r="T33" s="2"/>
      <c r="U33" s="2"/>
      <c r="V33" s="2"/>
    </row>
    <row r="34" spans="1:22" s="3" customFormat="1" ht="22.5" x14ac:dyDescent="0.25">
      <c r="A34" s="60" t="s">
        <v>255</v>
      </c>
      <c r="B34" s="112">
        <v>190418</v>
      </c>
      <c r="C34" s="113" t="s">
        <v>14</v>
      </c>
      <c r="D34" s="83" t="s">
        <v>8</v>
      </c>
      <c r="E34" s="111">
        <v>2412.5239999999999</v>
      </c>
      <c r="F34" s="65">
        <v>30.51</v>
      </c>
      <c r="G34" s="66">
        <f>F34*E34</f>
        <v>73606.107239999998</v>
      </c>
      <c r="H34" s="2"/>
      <c r="I34" s="2"/>
      <c r="J34" s="2"/>
      <c r="K34" s="2"/>
      <c r="L34" s="2"/>
      <c r="T34" s="2"/>
      <c r="U34" s="2"/>
      <c r="V34" s="2"/>
    </row>
    <row r="35" spans="1:22" s="3" customFormat="1" x14ac:dyDescent="0.25">
      <c r="A35" s="60" t="s">
        <v>256</v>
      </c>
      <c r="B35" s="112" t="s">
        <v>107</v>
      </c>
      <c r="C35" s="105" t="s">
        <v>13</v>
      </c>
      <c r="D35" s="83" t="s">
        <v>8</v>
      </c>
      <c r="E35" s="111">
        <v>2412.5239999999999</v>
      </c>
      <c r="F35" s="65">
        <v>17.420000000000002</v>
      </c>
      <c r="G35" s="66">
        <f>F35*E35</f>
        <v>42026.168080000003</v>
      </c>
      <c r="H35" s="2"/>
      <c r="I35" s="2"/>
      <c r="J35" s="26"/>
      <c r="K35" s="2"/>
      <c r="L35" s="2"/>
      <c r="T35" s="2"/>
      <c r="U35" s="2"/>
      <c r="V35" s="2"/>
    </row>
    <row r="36" spans="1:22" s="3" customFormat="1" x14ac:dyDescent="0.25">
      <c r="A36" s="53" t="s">
        <v>257</v>
      </c>
      <c r="B36" s="114">
        <v>903</v>
      </c>
      <c r="C36" s="115" t="s">
        <v>30</v>
      </c>
      <c r="D36" s="83"/>
      <c r="E36" s="102"/>
      <c r="F36" s="85"/>
      <c r="G36" s="86"/>
      <c r="H36" s="2"/>
      <c r="I36" s="2"/>
      <c r="J36" s="2"/>
      <c r="K36" s="2"/>
      <c r="L36" s="2"/>
      <c r="T36" s="2"/>
      <c r="U36" s="2"/>
      <c r="V36" s="2"/>
    </row>
    <row r="37" spans="1:22" s="3" customFormat="1" x14ac:dyDescent="0.25">
      <c r="A37" s="60" t="s">
        <v>258</v>
      </c>
      <c r="B37" s="116">
        <v>90302</v>
      </c>
      <c r="C37" s="117" t="s">
        <v>15</v>
      </c>
      <c r="D37" s="118" t="s">
        <v>12</v>
      </c>
      <c r="E37" s="118">
        <v>454.44</v>
      </c>
      <c r="F37" s="117">
        <v>29.56</v>
      </c>
      <c r="G37" s="86">
        <f>ROUND(E37*F37,2)</f>
        <v>13433.25</v>
      </c>
      <c r="H37" s="2"/>
      <c r="I37" s="2"/>
      <c r="J37" s="2"/>
      <c r="K37" s="2"/>
      <c r="L37" s="2"/>
      <c r="T37" s="2"/>
      <c r="U37" s="2"/>
      <c r="V37" s="2"/>
    </row>
    <row r="38" spans="1:22" s="3" customFormat="1" x14ac:dyDescent="0.25">
      <c r="A38" s="60" t="s">
        <v>259</v>
      </c>
      <c r="B38" s="114">
        <v>90312</v>
      </c>
      <c r="C38" s="110" t="s">
        <v>11</v>
      </c>
      <c r="D38" s="83" t="s">
        <v>12</v>
      </c>
      <c r="E38" s="102">
        <v>225.5</v>
      </c>
      <c r="F38" s="85">
        <v>108.11</v>
      </c>
      <c r="G38" s="86">
        <f>ROUND(E38*F38,2)</f>
        <v>24378.81</v>
      </c>
      <c r="H38" s="2"/>
      <c r="I38" s="2"/>
      <c r="J38" s="2"/>
      <c r="K38" s="2"/>
      <c r="L38" s="2"/>
      <c r="T38" s="2"/>
      <c r="U38" s="2"/>
      <c r="V38" s="2"/>
    </row>
    <row r="39" spans="1:22" s="3" customFormat="1" x14ac:dyDescent="0.25">
      <c r="A39" s="87" t="s">
        <v>260</v>
      </c>
      <c r="B39" s="97"/>
      <c r="C39" s="98" t="s">
        <v>31</v>
      </c>
      <c r="D39" s="63"/>
      <c r="E39" s="64"/>
      <c r="F39" s="65"/>
      <c r="G39" s="66"/>
      <c r="H39" s="2"/>
      <c r="I39" s="2"/>
      <c r="J39" s="2"/>
      <c r="K39" s="2"/>
      <c r="L39" s="2"/>
      <c r="T39" s="2"/>
      <c r="U39" s="2"/>
      <c r="V39" s="2"/>
    </row>
    <row r="40" spans="1:22" s="3" customFormat="1" ht="56.25" x14ac:dyDescent="0.25">
      <c r="A40" s="119" t="s">
        <v>261</v>
      </c>
      <c r="B40" s="100">
        <v>100208</v>
      </c>
      <c r="C40" s="120" t="s">
        <v>32</v>
      </c>
      <c r="D40" s="83" t="s">
        <v>29</v>
      </c>
      <c r="E40" s="102">
        <v>938.16</v>
      </c>
      <c r="F40" s="121">
        <v>145.29</v>
      </c>
      <c r="G40" s="86">
        <f t="shared" ref="G40:G48" si="1">ROUND(E40*F40,2)</f>
        <v>136305.26999999999</v>
      </c>
      <c r="H40" s="2"/>
      <c r="I40" s="2"/>
      <c r="J40" s="2"/>
      <c r="K40" s="2"/>
      <c r="L40" s="2"/>
      <c r="T40" s="2"/>
      <c r="U40" s="2"/>
      <c r="V40" s="2"/>
    </row>
    <row r="41" spans="1:22" s="3" customFormat="1" x14ac:dyDescent="0.25">
      <c r="A41" s="122" t="s">
        <v>262</v>
      </c>
      <c r="B41" s="100"/>
      <c r="C41" s="123" t="s">
        <v>195</v>
      </c>
      <c r="D41" s="83"/>
      <c r="E41" s="102"/>
      <c r="F41" s="85"/>
      <c r="G41" s="86"/>
      <c r="H41" s="2"/>
      <c r="I41" s="2"/>
      <c r="J41" s="26"/>
      <c r="K41" s="2"/>
      <c r="L41" s="2"/>
      <c r="T41" s="2"/>
      <c r="U41" s="2"/>
      <c r="V41" s="2"/>
    </row>
    <row r="42" spans="1:22" s="3" customFormat="1" x14ac:dyDescent="0.25">
      <c r="A42" s="124" t="s">
        <v>263</v>
      </c>
      <c r="B42" s="103" t="s">
        <v>183</v>
      </c>
      <c r="C42" s="120" t="s">
        <v>37</v>
      </c>
      <c r="D42" s="83" t="s">
        <v>8</v>
      </c>
      <c r="E42" s="102">
        <v>313</v>
      </c>
      <c r="F42" s="85">
        <v>25.65</v>
      </c>
      <c r="G42" s="86">
        <f t="shared" si="1"/>
        <v>8028.45</v>
      </c>
      <c r="H42" s="2"/>
      <c r="I42" s="2"/>
      <c r="J42" s="2"/>
      <c r="K42" s="2"/>
      <c r="L42" s="2"/>
      <c r="T42" s="2"/>
      <c r="U42" s="2"/>
      <c r="V42" s="2"/>
    </row>
    <row r="43" spans="1:22" s="3" customFormat="1" ht="33.75" x14ac:dyDescent="0.25">
      <c r="A43" s="124" t="s">
        <v>264</v>
      </c>
      <c r="B43" s="61" t="s">
        <v>67</v>
      </c>
      <c r="C43" s="120" t="s">
        <v>66</v>
      </c>
      <c r="D43" s="83" t="s">
        <v>17</v>
      </c>
      <c r="E43" s="84">
        <v>15.65</v>
      </c>
      <c r="F43" s="85">
        <v>450.65</v>
      </c>
      <c r="G43" s="86">
        <f t="shared" si="1"/>
        <v>7052.67</v>
      </c>
      <c r="H43" s="2"/>
      <c r="I43" s="2"/>
      <c r="J43" s="2"/>
      <c r="K43" s="2"/>
      <c r="L43" s="2"/>
      <c r="T43" s="2"/>
      <c r="U43" s="2"/>
      <c r="V43" s="2"/>
    </row>
    <row r="44" spans="1:22" s="3" customFormat="1" ht="22.5" x14ac:dyDescent="0.25">
      <c r="A44" s="124" t="s">
        <v>265</v>
      </c>
      <c r="B44" s="61" t="s">
        <v>73</v>
      </c>
      <c r="C44" s="120" t="s">
        <v>72</v>
      </c>
      <c r="D44" s="83" t="s">
        <v>9</v>
      </c>
      <c r="E44" s="84">
        <v>939</v>
      </c>
      <c r="F44" s="85">
        <v>6.48</v>
      </c>
      <c r="G44" s="86">
        <f t="shared" si="1"/>
        <v>6084.72</v>
      </c>
      <c r="H44" s="2"/>
      <c r="I44" s="2"/>
      <c r="J44" s="2"/>
      <c r="K44" s="2"/>
      <c r="L44" s="2"/>
      <c r="T44" s="2"/>
      <c r="U44" s="2"/>
      <c r="V44" s="2"/>
    </row>
    <row r="45" spans="1:22" s="3" customFormat="1" x14ac:dyDescent="0.25">
      <c r="A45" s="122" t="s">
        <v>266</v>
      </c>
      <c r="B45" s="67"/>
      <c r="C45" s="125" t="s">
        <v>196</v>
      </c>
      <c r="D45" s="83"/>
      <c r="E45" s="84"/>
      <c r="F45" s="85"/>
      <c r="G45" s="86"/>
      <c r="H45" s="2"/>
      <c r="I45" s="2"/>
      <c r="J45" s="2"/>
      <c r="K45" s="2"/>
      <c r="L45" s="2"/>
      <c r="T45" s="2"/>
      <c r="U45" s="2"/>
      <c r="V45" s="2"/>
    </row>
    <row r="46" spans="1:22" s="3" customFormat="1" ht="22.5" x14ac:dyDescent="0.25">
      <c r="A46" s="119" t="s">
        <v>267</v>
      </c>
      <c r="B46" s="61" t="s">
        <v>116</v>
      </c>
      <c r="C46" s="120" t="s">
        <v>117</v>
      </c>
      <c r="D46" s="83" t="s">
        <v>8</v>
      </c>
      <c r="E46" s="84">
        <v>260</v>
      </c>
      <c r="F46" s="85">
        <v>63.04</v>
      </c>
      <c r="G46" s="86">
        <f>ROUND(E46*F46,2)</f>
        <v>16390.400000000001</v>
      </c>
      <c r="H46" s="2"/>
      <c r="I46" s="2"/>
      <c r="J46" s="2"/>
      <c r="K46" s="2"/>
      <c r="L46" s="2"/>
      <c r="T46" s="2"/>
      <c r="U46" s="2"/>
      <c r="V46" s="2"/>
    </row>
    <row r="47" spans="1:22" s="3" customFormat="1" x14ac:dyDescent="0.25">
      <c r="A47" s="122" t="s">
        <v>268</v>
      </c>
      <c r="B47" s="100"/>
      <c r="C47" s="123" t="s">
        <v>38</v>
      </c>
      <c r="D47" s="83"/>
      <c r="E47" s="102"/>
      <c r="F47" s="85"/>
      <c r="G47" s="86">
        <f t="shared" si="1"/>
        <v>0</v>
      </c>
      <c r="H47" s="2"/>
      <c r="I47" s="2"/>
      <c r="J47" s="2"/>
      <c r="K47" s="2"/>
      <c r="L47" s="2"/>
      <c r="T47" s="2"/>
      <c r="U47" s="2"/>
      <c r="V47" s="2"/>
    </row>
    <row r="48" spans="1:22" s="3" customFormat="1" ht="22.5" x14ac:dyDescent="0.25">
      <c r="A48" s="124" t="s">
        <v>269</v>
      </c>
      <c r="B48" s="103" t="s">
        <v>111</v>
      </c>
      <c r="C48" s="126" t="s">
        <v>62</v>
      </c>
      <c r="D48" s="83" t="s">
        <v>12</v>
      </c>
      <c r="E48" s="102">
        <v>428.46</v>
      </c>
      <c r="F48" s="85">
        <v>46.18</v>
      </c>
      <c r="G48" s="86">
        <f t="shared" si="1"/>
        <v>19786.28</v>
      </c>
      <c r="H48" s="2"/>
      <c r="I48" s="2"/>
      <c r="J48" s="2"/>
      <c r="K48" s="2"/>
      <c r="L48" s="2"/>
      <c r="T48" s="2"/>
      <c r="U48" s="2"/>
      <c r="V48" s="2"/>
    </row>
    <row r="49" spans="1:7" x14ac:dyDescent="0.25">
      <c r="A49" s="122" t="s">
        <v>270</v>
      </c>
      <c r="B49" s="127"/>
      <c r="C49" s="98" t="s">
        <v>39</v>
      </c>
      <c r="D49" s="83"/>
      <c r="E49" s="102"/>
      <c r="F49" s="85"/>
      <c r="G49" s="86"/>
    </row>
    <row r="50" spans="1:7" ht="33.75" x14ac:dyDescent="0.25">
      <c r="A50" s="124" t="s">
        <v>271</v>
      </c>
      <c r="B50" s="100">
        <v>200513</v>
      </c>
      <c r="C50" s="128" t="s">
        <v>354</v>
      </c>
      <c r="D50" s="83" t="s">
        <v>23</v>
      </c>
      <c r="E50" s="102">
        <v>2</v>
      </c>
      <c r="F50" s="117">
        <v>1014.15</v>
      </c>
      <c r="G50" s="86">
        <f>E50*F50</f>
        <v>2028.3</v>
      </c>
    </row>
    <row r="51" spans="1:7" ht="33.75" x14ac:dyDescent="0.25">
      <c r="A51" s="124" t="s">
        <v>272</v>
      </c>
      <c r="B51" s="100" t="s">
        <v>114</v>
      </c>
      <c r="C51" s="120" t="s">
        <v>181</v>
      </c>
      <c r="D51" s="83" t="s">
        <v>12</v>
      </c>
      <c r="E51" s="102">
        <v>240</v>
      </c>
      <c r="F51" s="85">
        <v>10.41</v>
      </c>
      <c r="G51" s="129">
        <f>E51*F51</f>
        <v>2498.4</v>
      </c>
    </row>
    <row r="52" spans="1:7" ht="22.5" x14ac:dyDescent="0.25">
      <c r="A52" s="122" t="s">
        <v>273</v>
      </c>
      <c r="B52" s="127"/>
      <c r="C52" s="125" t="s">
        <v>164</v>
      </c>
      <c r="D52" s="83"/>
      <c r="E52" s="102"/>
      <c r="F52" s="85"/>
      <c r="G52" s="129"/>
    </row>
    <row r="53" spans="1:7" ht="22.5" x14ac:dyDescent="0.25">
      <c r="A53" s="130" t="s">
        <v>274</v>
      </c>
      <c r="B53" s="100" t="s">
        <v>180</v>
      </c>
      <c r="C53" s="120" t="s">
        <v>167</v>
      </c>
      <c r="D53" s="83" t="s">
        <v>23</v>
      </c>
      <c r="E53" s="102">
        <v>22</v>
      </c>
      <c r="F53" s="131">
        <v>364</v>
      </c>
      <c r="G53" s="129">
        <f>E53*F53</f>
        <v>8008</v>
      </c>
    </row>
    <row r="54" spans="1:7" ht="45" x14ac:dyDescent="0.25">
      <c r="A54" s="130" t="s">
        <v>275</v>
      </c>
      <c r="B54" s="100" t="s">
        <v>180</v>
      </c>
      <c r="C54" s="120" t="s">
        <v>171</v>
      </c>
      <c r="D54" s="83" t="s">
        <v>23</v>
      </c>
      <c r="E54" s="102">
        <v>17</v>
      </c>
      <c r="F54" s="131">
        <v>310.86250000000001</v>
      </c>
      <c r="G54" s="129">
        <f t="shared" ref="G54:G67" si="2">E54*F54</f>
        <v>5284.6625000000004</v>
      </c>
    </row>
    <row r="55" spans="1:7" ht="45" x14ac:dyDescent="0.25">
      <c r="A55" s="130" t="s">
        <v>276</v>
      </c>
      <c r="B55" s="100" t="s">
        <v>180</v>
      </c>
      <c r="C55" s="120" t="s">
        <v>170</v>
      </c>
      <c r="D55" s="83" t="s">
        <v>23</v>
      </c>
      <c r="E55" s="102">
        <v>13</v>
      </c>
      <c r="F55" s="131">
        <v>181.71</v>
      </c>
      <c r="G55" s="129">
        <f t="shared" si="2"/>
        <v>2362.23</v>
      </c>
    </row>
    <row r="56" spans="1:7" ht="45" x14ac:dyDescent="0.25">
      <c r="A56" s="130" t="s">
        <v>277</v>
      </c>
      <c r="B56" s="100" t="s">
        <v>180</v>
      </c>
      <c r="C56" s="120" t="s">
        <v>168</v>
      </c>
      <c r="D56" s="83" t="s">
        <v>23</v>
      </c>
      <c r="E56" s="102">
        <v>6</v>
      </c>
      <c r="F56" s="131">
        <v>111.0275</v>
      </c>
      <c r="G56" s="129">
        <f t="shared" si="2"/>
        <v>666.16499999999996</v>
      </c>
    </row>
    <row r="57" spans="1:7" ht="45" x14ac:dyDescent="0.25">
      <c r="A57" s="130" t="s">
        <v>278</v>
      </c>
      <c r="B57" s="100" t="s">
        <v>180</v>
      </c>
      <c r="C57" s="120" t="s">
        <v>169</v>
      </c>
      <c r="D57" s="83" t="s">
        <v>23</v>
      </c>
      <c r="E57" s="102">
        <v>1</v>
      </c>
      <c r="F57" s="131">
        <v>231.91250000000002</v>
      </c>
      <c r="G57" s="129">
        <f t="shared" si="2"/>
        <v>231.91250000000002</v>
      </c>
    </row>
    <row r="58" spans="1:7" ht="22.5" x14ac:dyDescent="0.25">
      <c r="A58" s="130" t="s">
        <v>279</v>
      </c>
      <c r="B58" s="100" t="s">
        <v>180</v>
      </c>
      <c r="C58" s="120" t="s">
        <v>172</v>
      </c>
      <c r="D58" s="83" t="s">
        <v>23</v>
      </c>
      <c r="E58" s="102">
        <v>32</v>
      </c>
      <c r="F58" s="131">
        <v>7.5425000000000004</v>
      </c>
      <c r="G58" s="129">
        <f t="shared" si="2"/>
        <v>241.36</v>
      </c>
    </row>
    <row r="59" spans="1:7" ht="22.5" x14ac:dyDescent="0.25">
      <c r="A59" s="130" t="s">
        <v>280</v>
      </c>
      <c r="B59" s="100" t="s">
        <v>180</v>
      </c>
      <c r="C59" s="120" t="s">
        <v>173</v>
      </c>
      <c r="D59" s="83" t="s">
        <v>23</v>
      </c>
      <c r="E59" s="102">
        <v>30</v>
      </c>
      <c r="F59" s="131">
        <v>3.5324999999999998</v>
      </c>
      <c r="G59" s="129">
        <f t="shared" si="2"/>
        <v>105.97499999999999</v>
      </c>
    </row>
    <row r="60" spans="1:7" ht="22.5" x14ac:dyDescent="0.25">
      <c r="A60" s="130" t="s">
        <v>281</v>
      </c>
      <c r="B60" s="100" t="s">
        <v>180</v>
      </c>
      <c r="C60" s="120" t="s">
        <v>174</v>
      </c>
      <c r="D60" s="83" t="s">
        <v>23</v>
      </c>
      <c r="E60" s="102">
        <v>14</v>
      </c>
      <c r="F60" s="131">
        <v>2.5975000000000001</v>
      </c>
      <c r="G60" s="129">
        <f t="shared" si="2"/>
        <v>36.365000000000002</v>
      </c>
    </row>
    <row r="61" spans="1:7" ht="22.5" x14ac:dyDescent="0.25">
      <c r="A61" s="130" t="s">
        <v>282</v>
      </c>
      <c r="B61" s="100" t="s">
        <v>180</v>
      </c>
      <c r="C61" s="120" t="s">
        <v>175</v>
      </c>
      <c r="D61" s="83" t="s">
        <v>23</v>
      </c>
      <c r="E61" s="102">
        <v>4</v>
      </c>
      <c r="F61" s="131">
        <v>4.6974999999999998</v>
      </c>
      <c r="G61" s="129">
        <f t="shared" si="2"/>
        <v>18.79</v>
      </c>
    </row>
    <row r="62" spans="1:7" ht="22.5" x14ac:dyDescent="0.25">
      <c r="A62" s="130" t="s">
        <v>283</v>
      </c>
      <c r="B62" s="100" t="s">
        <v>180</v>
      </c>
      <c r="C62" s="120" t="s">
        <v>176</v>
      </c>
      <c r="D62" s="83" t="s">
        <v>23</v>
      </c>
      <c r="E62" s="102">
        <v>32</v>
      </c>
      <c r="F62" s="131">
        <v>4.8775000000000004</v>
      </c>
      <c r="G62" s="129">
        <f t="shared" si="2"/>
        <v>156.08000000000001</v>
      </c>
    </row>
    <row r="63" spans="1:7" ht="22.5" x14ac:dyDescent="0.25">
      <c r="A63" s="130" t="s">
        <v>284</v>
      </c>
      <c r="B63" s="100" t="s">
        <v>180</v>
      </c>
      <c r="C63" s="120" t="s">
        <v>179</v>
      </c>
      <c r="D63" s="83" t="s">
        <v>23</v>
      </c>
      <c r="E63" s="102">
        <v>30</v>
      </c>
      <c r="F63" s="131">
        <v>2.1100000000000003</v>
      </c>
      <c r="G63" s="129">
        <f t="shared" si="2"/>
        <v>63.300000000000011</v>
      </c>
    </row>
    <row r="64" spans="1:7" ht="22.5" x14ac:dyDescent="0.25">
      <c r="A64" s="130" t="s">
        <v>285</v>
      </c>
      <c r="B64" s="100" t="s">
        <v>180</v>
      </c>
      <c r="C64" s="120" t="s">
        <v>178</v>
      </c>
      <c r="D64" s="83" t="s">
        <v>23</v>
      </c>
      <c r="E64" s="102">
        <v>14</v>
      </c>
      <c r="F64" s="131">
        <v>1.7350000000000001</v>
      </c>
      <c r="G64" s="129">
        <f t="shared" si="2"/>
        <v>24.290000000000003</v>
      </c>
    </row>
    <row r="65" spans="1:22" ht="22.5" x14ac:dyDescent="0.25">
      <c r="A65" s="130" t="s">
        <v>286</v>
      </c>
      <c r="B65" s="100" t="s">
        <v>180</v>
      </c>
      <c r="C65" s="120" t="s">
        <v>177</v>
      </c>
      <c r="D65" s="83" t="s">
        <v>23</v>
      </c>
      <c r="E65" s="102">
        <v>4</v>
      </c>
      <c r="F65" s="132">
        <v>3.23</v>
      </c>
      <c r="G65" s="129">
        <f t="shared" si="2"/>
        <v>12.92</v>
      </c>
    </row>
    <row r="66" spans="1:22" s="3" customFormat="1" x14ac:dyDescent="0.25">
      <c r="A66" s="133" t="s">
        <v>287</v>
      </c>
      <c r="B66" s="100"/>
      <c r="C66" s="125" t="s">
        <v>191</v>
      </c>
      <c r="D66" s="83"/>
      <c r="E66" s="102"/>
      <c r="F66" s="132"/>
      <c r="G66" s="129"/>
      <c r="H66" s="2"/>
      <c r="I66" s="2"/>
      <c r="J66" s="2"/>
      <c r="K66" s="2"/>
      <c r="L66" s="2"/>
      <c r="T66" s="2"/>
      <c r="U66" s="2"/>
      <c r="V66" s="2"/>
    </row>
    <row r="67" spans="1:22" s="3" customFormat="1" ht="33.75" x14ac:dyDescent="0.25">
      <c r="A67" s="130" t="s">
        <v>288</v>
      </c>
      <c r="B67" s="100">
        <v>190117</v>
      </c>
      <c r="C67" s="134" t="s">
        <v>190</v>
      </c>
      <c r="D67" s="83" t="s">
        <v>8</v>
      </c>
      <c r="E67" s="102">
        <v>350.04</v>
      </c>
      <c r="F67" s="132">
        <v>17.68</v>
      </c>
      <c r="G67" s="129">
        <f t="shared" si="2"/>
        <v>6188.7071999999998</v>
      </c>
      <c r="H67" s="2"/>
      <c r="I67" s="2"/>
      <c r="J67" s="2"/>
      <c r="K67" s="2"/>
      <c r="L67" s="2"/>
      <c r="T67" s="2"/>
      <c r="U67" s="2"/>
      <c r="V67" s="2"/>
    </row>
    <row r="68" spans="1:22" x14ac:dyDescent="0.25">
      <c r="A68" s="182" t="s">
        <v>289</v>
      </c>
      <c r="B68" s="183"/>
      <c r="C68" s="183"/>
      <c r="D68" s="183"/>
      <c r="E68" s="183"/>
      <c r="F68" s="184"/>
      <c r="G68" s="135">
        <f>SUM(G15:G67)</f>
        <v>1086367.6449000007</v>
      </c>
    </row>
    <row r="69" spans="1:22" s="3" customFormat="1" x14ac:dyDescent="0.25">
      <c r="A69" s="52">
        <v>4</v>
      </c>
      <c r="B69" s="35"/>
      <c r="C69" s="179" t="s">
        <v>19</v>
      </c>
      <c r="D69" s="179"/>
      <c r="E69" s="179"/>
      <c r="F69" s="179"/>
      <c r="G69" s="180"/>
      <c r="H69" s="2"/>
      <c r="I69" s="2"/>
      <c r="J69" s="2"/>
      <c r="K69" s="2"/>
      <c r="L69" s="2"/>
      <c r="T69" s="2"/>
      <c r="U69" s="2"/>
      <c r="V69" s="2"/>
    </row>
    <row r="70" spans="1:22" s="3" customFormat="1" x14ac:dyDescent="0.25">
      <c r="A70" s="122" t="s">
        <v>226</v>
      </c>
      <c r="B70" s="136"/>
      <c r="C70" s="125" t="s">
        <v>24</v>
      </c>
      <c r="D70" s="83"/>
      <c r="E70" s="102"/>
      <c r="F70" s="85"/>
      <c r="G70" s="137"/>
      <c r="H70" s="2"/>
      <c r="I70" s="2"/>
      <c r="J70" s="2"/>
      <c r="K70" s="2"/>
      <c r="L70" s="2"/>
      <c r="T70" s="2"/>
      <c r="U70" s="2"/>
      <c r="V70" s="2"/>
    </row>
    <row r="71" spans="1:22" s="3" customFormat="1" ht="22.5" x14ac:dyDescent="0.25">
      <c r="A71" s="60" t="s">
        <v>227</v>
      </c>
      <c r="B71" s="103" t="s">
        <v>110</v>
      </c>
      <c r="C71" s="62" t="s">
        <v>65</v>
      </c>
      <c r="D71" s="63" t="s">
        <v>12</v>
      </c>
      <c r="E71" s="64">
        <v>300</v>
      </c>
      <c r="F71" s="65">
        <v>12.71</v>
      </c>
      <c r="G71" s="66">
        <f>E71*F71</f>
        <v>3813.0000000000005</v>
      </c>
      <c r="H71" s="2"/>
      <c r="I71" s="2"/>
      <c r="J71" s="2"/>
      <c r="K71" s="2"/>
      <c r="L71" s="2"/>
      <c r="T71" s="2"/>
      <c r="U71" s="2"/>
      <c r="V71" s="2"/>
    </row>
    <row r="72" spans="1:22" s="3" customFormat="1" x14ac:dyDescent="0.25">
      <c r="A72" s="87" t="s">
        <v>228</v>
      </c>
      <c r="B72" s="138"/>
      <c r="C72" s="139" t="s">
        <v>20</v>
      </c>
      <c r="D72" s="83"/>
      <c r="E72" s="102"/>
      <c r="F72" s="140"/>
      <c r="G72" s="86"/>
      <c r="H72" s="2"/>
      <c r="I72" s="2"/>
      <c r="J72" s="2"/>
      <c r="K72" s="2"/>
      <c r="L72" s="2"/>
      <c r="T72" s="2"/>
      <c r="U72" s="2"/>
      <c r="V72" s="2"/>
    </row>
    <row r="73" spans="1:22" s="3" customFormat="1" ht="22.5" x14ac:dyDescent="0.25">
      <c r="A73" s="99" t="s">
        <v>229</v>
      </c>
      <c r="B73" s="141">
        <v>141216</v>
      </c>
      <c r="C73" s="142" t="s">
        <v>21</v>
      </c>
      <c r="D73" s="143" t="s">
        <v>12</v>
      </c>
      <c r="E73" s="144">
        <v>272.48</v>
      </c>
      <c r="F73" s="145">
        <v>149.99</v>
      </c>
      <c r="G73" s="146">
        <f t="shared" ref="G73:G78" si="3">E73*F73</f>
        <v>40869.275200000004</v>
      </c>
      <c r="H73" s="2"/>
      <c r="I73" s="2"/>
      <c r="J73" s="2"/>
      <c r="K73" s="2"/>
      <c r="L73" s="2"/>
      <c r="T73" s="2"/>
      <c r="U73" s="2"/>
      <c r="V73" s="2"/>
    </row>
    <row r="74" spans="1:22" s="3" customFormat="1" ht="22.5" x14ac:dyDescent="0.25">
      <c r="A74" s="99" t="s">
        <v>230</v>
      </c>
      <c r="B74" s="141">
        <v>141217</v>
      </c>
      <c r="C74" s="142" t="s">
        <v>22</v>
      </c>
      <c r="D74" s="143" t="s">
        <v>12</v>
      </c>
      <c r="E74" s="102">
        <v>21.9</v>
      </c>
      <c r="F74" s="145">
        <v>167.39</v>
      </c>
      <c r="G74" s="146">
        <f t="shared" si="3"/>
        <v>3665.8409999999994</v>
      </c>
      <c r="H74" s="2"/>
      <c r="I74" s="2"/>
      <c r="J74" s="2"/>
      <c r="K74" s="2"/>
      <c r="L74" s="2"/>
      <c r="T74" s="2"/>
      <c r="U74" s="2"/>
      <c r="V74" s="2"/>
    </row>
    <row r="75" spans="1:22" x14ac:dyDescent="0.25">
      <c r="A75" s="99" t="s">
        <v>231</v>
      </c>
      <c r="B75" s="141" t="s">
        <v>50</v>
      </c>
      <c r="C75" s="142" t="s">
        <v>49</v>
      </c>
      <c r="D75" s="143" t="s">
        <v>23</v>
      </c>
      <c r="E75" s="102">
        <v>2</v>
      </c>
      <c r="F75" s="145">
        <v>402.57</v>
      </c>
      <c r="G75" s="146">
        <f t="shared" si="3"/>
        <v>805.14</v>
      </c>
    </row>
    <row r="76" spans="1:22" s="3" customFormat="1" x14ac:dyDescent="0.25">
      <c r="A76" s="99" t="s">
        <v>232</v>
      </c>
      <c r="B76" s="141" t="s">
        <v>52</v>
      </c>
      <c r="C76" s="142" t="s">
        <v>51</v>
      </c>
      <c r="D76" s="143" t="s">
        <v>23</v>
      </c>
      <c r="E76" s="102">
        <v>4</v>
      </c>
      <c r="F76" s="145">
        <v>281.3</v>
      </c>
      <c r="G76" s="146">
        <f t="shared" si="3"/>
        <v>1125.2</v>
      </c>
      <c r="H76" s="2"/>
      <c r="I76" s="2"/>
      <c r="J76" s="2"/>
      <c r="K76" s="2"/>
      <c r="L76" s="2"/>
      <c r="T76" s="2"/>
      <c r="U76" s="2"/>
      <c r="V76" s="2"/>
    </row>
    <row r="77" spans="1:22" s="3" customFormat="1" ht="33.75" x14ac:dyDescent="0.25">
      <c r="A77" s="99" t="s">
        <v>233</v>
      </c>
      <c r="B77" s="147" t="s">
        <v>165</v>
      </c>
      <c r="C77" s="148" t="s">
        <v>166</v>
      </c>
      <c r="D77" s="83" t="s">
        <v>8</v>
      </c>
      <c r="E77" s="102">
        <v>91.71</v>
      </c>
      <c r="F77" s="85">
        <v>18.78</v>
      </c>
      <c r="G77" s="129">
        <f t="shared" si="3"/>
        <v>1722.3137999999999</v>
      </c>
      <c r="H77" s="2"/>
      <c r="I77" s="2"/>
      <c r="J77" s="2"/>
      <c r="K77" s="2"/>
      <c r="L77" s="2"/>
      <c r="T77" s="2"/>
      <c r="U77" s="2"/>
      <c r="V77" s="2"/>
    </row>
    <row r="78" spans="1:22" s="3" customFormat="1" ht="33.75" x14ac:dyDescent="0.25">
      <c r="A78" s="99" t="s">
        <v>234</v>
      </c>
      <c r="B78" s="149" t="s">
        <v>113</v>
      </c>
      <c r="C78" s="150" t="s">
        <v>63</v>
      </c>
      <c r="D78" s="151" t="s">
        <v>12</v>
      </c>
      <c r="E78" s="102">
        <v>295</v>
      </c>
      <c r="F78" s="145">
        <v>11.34</v>
      </c>
      <c r="G78" s="146">
        <f t="shared" si="3"/>
        <v>3345.3</v>
      </c>
      <c r="H78" s="2"/>
      <c r="I78" s="2"/>
      <c r="J78" s="2"/>
      <c r="K78" s="2"/>
      <c r="L78" s="2"/>
      <c r="T78" s="2"/>
      <c r="U78" s="2"/>
      <c r="V78" s="2"/>
    </row>
    <row r="79" spans="1:22" x14ac:dyDescent="0.25">
      <c r="A79" s="182" t="s">
        <v>290</v>
      </c>
      <c r="B79" s="183"/>
      <c r="C79" s="183"/>
      <c r="D79" s="183"/>
      <c r="E79" s="183"/>
      <c r="F79" s="184"/>
      <c r="G79" s="135">
        <f>SUM(G71:G78)</f>
        <v>55346.070000000007</v>
      </c>
    </row>
    <row r="80" spans="1:22" x14ac:dyDescent="0.25">
      <c r="A80" s="52">
        <v>5</v>
      </c>
      <c r="B80" s="152"/>
      <c r="C80" s="181" t="s">
        <v>43</v>
      </c>
      <c r="D80" s="181"/>
      <c r="E80" s="179"/>
      <c r="F80" s="179"/>
      <c r="G80" s="180"/>
    </row>
    <row r="81" spans="1:10" x14ac:dyDescent="0.25">
      <c r="A81" s="122" t="s">
        <v>235</v>
      </c>
      <c r="B81" s="136"/>
      <c r="C81" s="125" t="s">
        <v>24</v>
      </c>
      <c r="D81" s="83"/>
      <c r="E81" s="102"/>
      <c r="F81" s="85"/>
      <c r="G81" s="137"/>
      <c r="J81" s="27"/>
    </row>
    <row r="82" spans="1:10" ht="22.5" x14ac:dyDescent="0.25">
      <c r="A82" s="124" t="s">
        <v>291</v>
      </c>
      <c r="B82" s="153" t="s">
        <v>58</v>
      </c>
      <c r="C82" s="120" t="s">
        <v>57</v>
      </c>
      <c r="D82" s="83" t="s">
        <v>17</v>
      </c>
      <c r="E82" s="102">
        <v>133.06</v>
      </c>
      <c r="F82" s="85">
        <v>45.19</v>
      </c>
      <c r="G82" s="146">
        <f>E82*F82</f>
        <v>6012.9813999999997</v>
      </c>
    </row>
    <row r="83" spans="1:10" ht="22.5" x14ac:dyDescent="0.25">
      <c r="A83" s="124" t="s">
        <v>292</v>
      </c>
      <c r="B83" s="153" t="s">
        <v>59</v>
      </c>
      <c r="C83" s="120" t="s">
        <v>60</v>
      </c>
      <c r="D83" s="83" t="s">
        <v>17</v>
      </c>
      <c r="E83" s="102">
        <v>66.08</v>
      </c>
      <c r="F83" s="85">
        <v>48.66</v>
      </c>
      <c r="G83" s="146">
        <f>E83*F83</f>
        <v>3215.4527999999996</v>
      </c>
    </row>
    <row r="84" spans="1:10" ht="22.5" x14ac:dyDescent="0.25">
      <c r="A84" s="124" t="s">
        <v>293</v>
      </c>
      <c r="B84" s="153" t="s">
        <v>77</v>
      </c>
      <c r="C84" s="120" t="s">
        <v>78</v>
      </c>
      <c r="D84" s="83" t="s">
        <v>8</v>
      </c>
      <c r="E84" s="84">
        <v>30</v>
      </c>
      <c r="F84" s="85">
        <v>9.48</v>
      </c>
      <c r="G84" s="146">
        <f>E84*F84</f>
        <v>284.40000000000003</v>
      </c>
    </row>
    <row r="85" spans="1:10" ht="45" x14ac:dyDescent="0.25">
      <c r="A85" s="124" t="s">
        <v>294</v>
      </c>
      <c r="B85" s="153" t="s">
        <v>108</v>
      </c>
      <c r="C85" s="120" t="s">
        <v>80</v>
      </c>
      <c r="D85" s="83" t="s">
        <v>8</v>
      </c>
      <c r="E85" s="84">
        <v>30</v>
      </c>
      <c r="F85" s="85">
        <v>18.11</v>
      </c>
      <c r="G85" s="146">
        <f>E85*F85</f>
        <v>543.29999999999995</v>
      </c>
    </row>
    <row r="86" spans="1:10" ht="22.5" x14ac:dyDescent="0.25">
      <c r="A86" s="124" t="s">
        <v>295</v>
      </c>
      <c r="B86" s="153" t="s">
        <v>101</v>
      </c>
      <c r="C86" s="120" t="s">
        <v>100</v>
      </c>
      <c r="D86" s="83" t="s">
        <v>17</v>
      </c>
      <c r="E86" s="84">
        <v>1</v>
      </c>
      <c r="F86" s="85">
        <v>654.79999999999995</v>
      </c>
      <c r="G86" s="146">
        <f>E86*F86</f>
        <v>654.79999999999995</v>
      </c>
    </row>
    <row r="87" spans="1:10" x14ac:dyDescent="0.25">
      <c r="A87" s="122" t="s">
        <v>296</v>
      </c>
      <c r="B87" s="153"/>
      <c r="C87" s="125" t="s">
        <v>198</v>
      </c>
      <c r="D87" s="83"/>
      <c r="E87" s="84"/>
      <c r="F87" s="85"/>
      <c r="G87" s="146"/>
    </row>
    <row r="88" spans="1:10" ht="33.75" x14ac:dyDescent="0.25">
      <c r="A88" s="124" t="s">
        <v>297</v>
      </c>
      <c r="B88" s="153">
        <v>40231</v>
      </c>
      <c r="C88" s="120" t="s">
        <v>160</v>
      </c>
      <c r="D88" s="83" t="s">
        <v>17</v>
      </c>
      <c r="E88" s="84">
        <v>0.1</v>
      </c>
      <c r="F88" s="85">
        <v>473.7</v>
      </c>
      <c r="G88" s="146">
        <f>E88*F88</f>
        <v>47.370000000000005</v>
      </c>
    </row>
    <row r="89" spans="1:10" ht="33.75" x14ac:dyDescent="0.25">
      <c r="A89" s="124" t="s">
        <v>298</v>
      </c>
      <c r="B89" s="154">
        <v>40322</v>
      </c>
      <c r="C89" s="126" t="s">
        <v>349</v>
      </c>
      <c r="D89" s="83" t="s">
        <v>17</v>
      </c>
      <c r="E89" s="84">
        <v>0.81</v>
      </c>
      <c r="F89" s="85">
        <v>599.04</v>
      </c>
      <c r="G89" s="155">
        <f t="shared" ref="G89:G99" si="4">E89*F89</f>
        <v>485.22239999999999</v>
      </c>
    </row>
    <row r="90" spans="1:10" ht="22.5" x14ac:dyDescent="0.25">
      <c r="A90" s="124" t="s">
        <v>299</v>
      </c>
      <c r="B90" s="154">
        <v>40243</v>
      </c>
      <c r="C90" s="126" t="s">
        <v>68</v>
      </c>
      <c r="D90" s="83" t="s">
        <v>9</v>
      </c>
      <c r="E90" s="84">
        <v>30.66</v>
      </c>
      <c r="F90" s="85">
        <v>6.48</v>
      </c>
      <c r="G90" s="155">
        <f t="shared" si="4"/>
        <v>198.67680000000001</v>
      </c>
    </row>
    <row r="91" spans="1:10" ht="22.5" x14ac:dyDescent="0.25">
      <c r="A91" s="124" t="s">
        <v>300</v>
      </c>
      <c r="B91" s="154">
        <v>40246</v>
      </c>
      <c r="C91" s="126" t="s">
        <v>72</v>
      </c>
      <c r="D91" s="83" t="s">
        <v>9</v>
      </c>
      <c r="E91" s="84">
        <v>9.4499999999999993</v>
      </c>
      <c r="F91" s="85">
        <v>6.48</v>
      </c>
      <c r="G91" s="155">
        <f t="shared" si="4"/>
        <v>61.235999999999997</v>
      </c>
    </row>
    <row r="92" spans="1:10" ht="45" x14ac:dyDescent="0.25">
      <c r="A92" s="124" t="s">
        <v>301</v>
      </c>
      <c r="B92" s="154">
        <v>50601</v>
      </c>
      <c r="C92" s="120" t="s">
        <v>199</v>
      </c>
      <c r="D92" s="83" t="s">
        <v>8</v>
      </c>
      <c r="E92" s="84">
        <v>3.6</v>
      </c>
      <c r="F92" s="85">
        <v>47.2</v>
      </c>
      <c r="G92" s="155">
        <f t="shared" si="4"/>
        <v>169.92000000000002</v>
      </c>
      <c r="J92" s="27"/>
    </row>
    <row r="93" spans="1:10" ht="22.5" x14ac:dyDescent="0.25">
      <c r="A93" s="124" t="s">
        <v>302</v>
      </c>
      <c r="B93" s="154">
        <v>120101</v>
      </c>
      <c r="C93" s="120" t="s">
        <v>200</v>
      </c>
      <c r="D93" s="83" t="s">
        <v>8</v>
      </c>
      <c r="E93" s="84">
        <v>7.2</v>
      </c>
      <c r="F93" s="85">
        <v>5.48</v>
      </c>
      <c r="G93" s="155">
        <f t="shared" si="4"/>
        <v>39.456000000000003</v>
      </c>
      <c r="J93" s="27">
        <f>G88+G89+G90+G91+G92+G93+G94+G95+G96+G97+G98+G99</f>
        <v>2398.8249999999994</v>
      </c>
    </row>
    <row r="94" spans="1:10" ht="33.75" x14ac:dyDescent="0.25">
      <c r="A94" s="124" t="s">
        <v>303</v>
      </c>
      <c r="B94" s="154">
        <v>120302</v>
      </c>
      <c r="C94" s="120" t="s">
        <v>201</v>
      </c>
      <c r="D94" s="83" t="s">
        <v>8</v>
      </c>
      <c r="E94" s="84">
        <v>7.2</v>
      </c>
      <c r="F94" s="85">
        <v>19.36</v>
      </c>
      <c r="G94" s="155">
        <f t="shared" si="4"/>
        <v>139.392</v>
      </c>
      <c r="J94" s="24"/>
    </row>
    <row r="95" spans="1:10" ht="33.75" x14ac:dyDescent="0.25">
      <c r="A95" s="124" t="s">
        <v>304</v>
      </c>
      <c r="B95" s="154">
        <v>190103</v>
      </c>
      <c r="C95" s="120" t="s">
        <v>202</v>
      </c>
      <c r="D95" s="83" t="s">
        <v>8</v>
      </c>
      <c r="E95" s="84">
        <v>7.2</v>
      </c>
      <c r="F95" s="85">
        <v>16.38</v>
      </c>
      <c r="G95" s="155">
        <f t="shared" si="4"/>
        <v>117.93599999999999</v>
      </c>
    </row>
    <row r="96" spans="1:10" ht="33.75" x14ac:dyDescent="0.25">
      <c r="A96" s="124" t="s">
        <v>305</v>
      </c>
      <c r="B96" s="154">
        <v>190117</v>
      </c>
      <c r="C96" s="120" t="s">
        <v>203</v>
      </c>
      <c r="D96" s="83" t="s">
        <v>8</v>
      </c>
      <c r="E96" s="84">
        <v>7.2</v>
      </c>
      <c r="F96" s="85">
        <v>17.68</v>
      </c>
      <c r="G96" s="155">
        <f t="shared" si="4"/>
        <v>127.29600000000001</v>
      </c>
    </row>
    <row r="97" spans="1:10" ht="22.5" x14ac:dyDescent="0.25">
      <c r="A97" s="124" t="s">
        <v>351</v>
      </c>
      <c r="B97" s="154">
        <v>71106</v>
      </c>
      <c r="C97" s="120" t="s">
        <v>204</v>
      </c>
      <c r="D97" s="83" t="s">
        <v>8</v>
      </c>
      <c r="E97" s="84">
        <v>1.1499999999999999</v>
      </c>
      <c r="F97" s="85">
        <v>483.56</v>
      </c>
      <c r="G97" s="155">
        <f t="shared" si="4"/>
        <v>556.09399999999994</v>
      </c>
    </row>
    <row r="98" spans="1:10" ht="56.25" x14ac:dyDescent="0.25">
      <c r="A98" s="124" t="s">
        <v>352</v>
      </c>
      <c r="B98" s="154">
        <v>100208</v>
      </c>
      <c r="C98" s="73" t="s">
        <v>32</v>
      </c>
      <c r="D98" s="74" t="s">
        <v>8</v>
      </c>
      <c r="E98" s="79">
        <v>2.78</v>
      </c>
      <c r="F98" s="76">
        <v>145.29</v>
      </c>
      <c r="G98" s="156">
        <f t="shared" si="4"/>
        <v>403.90619999999996</v>
      </c>
    </row>
    <row r="99" spans="1:10" ht="33.75" x14ac:dyDescent="0.25">
      <c r="A99" s="124" t="s">
        <v>353</v>
      </c>
      <c r="B99" s="154">
        <v>130103</v>
      </c>
      <c r="C99" s="73" t="s">
        <v>350</v>
      </c>
      <c r="D99" s="74" t="s">
        <v>8</v>
      </c>
      <c r="E99" s="79">
        <v>2.78</v>
      </c>
      <c r="F99" s="76">
        <v>18.82</v>
      </c>
      <c r="G99" s="156">
        <f t="shared" si="4"/>
        <v>52.319599999999994</v>
      </c>
    </row>
    <row r="100" spans="1:10" x14ac:dyDescent="0.25">
      <c r="A100" s="122" t="s">
        <v>306</v>
      </c>
      <c r="B100" s="153"/>
      <c r="C100" s="125" t="s">
        <v>120</v>
      </c>
      <c r="D100" s="83"/>
      <c r="E100" s="84"/>
      <c r="F100" s="85"/>
      <c r="G100" s="155"/>
    </row>
    <row r="101" spans="1:10" ht="45" x14ac:dyDescent="0.25">
      <c r="A101" s="124" t="s">
        <v>307</v>
      </c>
      <c r="B101" s="153" t="s">
        <v>121</v>
      </c>
      <c r="C101" s="120" t="s">
        <v>122</v>
      </c>
      <c r="D101" s="83" t="s">
        <v>8</v>
      </c>
      <c r="E101" s="84">
        <v>10.24</v>
      </c>
      <c r="F101" s="85">
        <v>64.77</v>
      </c>
      <c r="G101" s="146">
        <f>E101*F101</f>
        <v>663.24479999999994</v>
      </c>
      <c r="J101" s="27"/>
    </row>
    <row r="102" spans="1:10" x14ac:dyDescent="0.25">
      <c r="A102" s="124" t="s">
        <v>308</v>
      </c>
      <c r="B102" s="153" t="s">
        <v>184</v>
      </c>
      <c r="C102" s="120" t="s">
        <v>124</v>
      </c>
      <c r="D102" s="83" t="s">
        <v>17</v>
      </c>
      <c r="E102" s="84">
        <v>2.27</v>
      </c>
      <c r="F102" s="85">
        <v>96.28</v>
      </c>
      <c r="G102" s="155">
        <f t="shared" ref="G102:G107" si="5">E102*F102</f>
        <v>218.5556</v>
      </c>
    </row>
    <row r="103" spans="1:10" ht="22.5" x14ac:dyDescent="0.25">
      <c r="A103" s="124" t="s">
        <v>309</v>
      </c>
      <c r="B103" s="153" t="s">
        <v>125</v>
      </c>
      <c r="C103" s="120" t="s">
        <v>126</v>
      </c>
      <c r="D103" s="83" t="s">
        <v>17</v>
      </c>
      <c r="E103" s="84">
        <v>0.56999999999999995</v>
      </c>
      <c r="F103" s="85">
        <v>530.11</v>
      </c>
      <c r="G103" s="155">
        <f t="shared" si="5"/>
        <v>302.16269999999997</v>
      </c>
    </row>
    <row r="104" spans="1:10" ht="22.5" x14ac:dyDescent="0.25">
      <c r="A104" s="124" t="s">
        <v>310</v>
      </c>
      <c r="B104" s="153" t="s">
        <v>74</v>
      </c>
      <c r="C104" s="120" t="s">
        <v>75</v>
      </c>
      <c r="D104" s="83" t="s">
        <v>8</v>
      </c>
      <c r="E104" s="84">
        <v>20</v>
      </c>
      <c r="F104" s="85">
        <v>41.56</v>
      </c>
      <c r="G104" s="155">
        <f t="shared" si="5"/>
        <v>831.2</v>
      </c>
    </row>
    <row r="105" spans="1:10" ht="33.75" x14ac:dyDescent="0.25">
      <c r="A105" s="124" t="s">
        <v>311</v>
      </c>
      <c r="B105" s="153" t="s">
        <v>127</v>
      </c>
      <c r="C105" s="120" t="s">
        <v>128</v>
      </c>
      <c r="D105" s="83" t="s">
        <v>8</v>
      </c>
      <c r="E105" s="84">
        <v>20</v>
      </c>
      <c r="F105" s="85">
        <v>52.53</v>
      </c>
      <c r="G105" s="155">
        <f t="shared" si="5"/>
        <v>1050.5999999999999</v>
      </c>
    </row>
    <row r="106" spans="1:10" ht="22.5" x14ac:dyDescent="0.25">
      <c r="A106" s="124" t="s">
        <v>312</v>
      </c>
      <c r="B106" s="153" t="s">
        <v>129</v>
      </c>
      <c r="C106" s="120" t="s">
        <v>130</v>
      </c>
      <c r="D106" s="83" t="s">
        <v>8</v>
      </c>
      <c r="E106" s="84">
        <v>20</v>
      </c>
      <c r="F106" s="85">
        <v>5.48</v>
      </c>
      <c r="G106" s="155">
        <f t="shared" si="5"/>
        <v>109.60000000000001</v>
      </c>
    </row>
    <row r="107" spans="1:10" ht="22.5" x14ac:dyDescent="0.25">
      <c r="A107" s="124" t="s">
        <v>313</v>
      </c>
      <c r="B107" s="153" t="s">
        <v>115</v>
      </c>
      <c r="C107" s="120" t="s">
        <v>163</v>
      </c>
      <c r="D107" s="83" t="s">
        <v>8</v>
      </c>
      <c r="E107" s="84">
        <v>7.98</v>
      </c>
      <c r="F107" s="85">
        <v>44.88</v>
      </c>
      <c r="G107" s="155">
        <f t="shared" si="5"/>
        <v>358.14240000000007</v>
      </c>
    </row>
    <row r="108" spans="1:10" x14ac:dyDescent="0.25">
      <c r="A108" s="122" t="s">
        <v>314</v>
      </c>
      <c r="B108" s="153"/>
      <c r="C108" s="125" t="s">
        <v>64</v>
      </c>
      <c r="D108" s="83"/>
      <c r="E108" s="84"/>
      <c r="F108" s="85"/>
      <c r="G108" s="155"/>
      <c r="J108" s="27"/>
    </row>
    <row r="109" spans="1:10" ht="33.75" x14ac:dyDescent="0.25">
      <c r="A109" s="124" t="s">
        <v>315</v>
      </c>
      <c r="B109" s="61" t="s">
        <v>159</v>
      </c>
      <c r="C109" s="120" t="s">
        <v>160</v>
      </c>
      <c r="D109" s="83" t="s">
        <v>17</v>
      </c>
      <c r="E109" s="84">
        <v>1.47</v>
      </c>
      <c r="F109" s="85">
        <v>473.7</v>
      </c>
      <c r="G109" s="155">
        <f t="shared" ref="G109:G115" si="6">E109*F109</f>
        <v>696.33899999999994</v>
      </c>
      <c r="J109" s="27"/>
    </row>
    <row r="110" spans="1:10" ht="33.75" x14ac:dyDescent="0.25">
      <c r="A110" s="124" t="s">
        <v>316</v>
      </c>
      <c r="B110" s="61" t="s">
        <v>67</v>
      </c>
      <c r="C110" s="120" t="s">
        <v>66</v>
      </c>
      <c r="D110" s="83" t="s">
        <v>17</v>
      </c>
      <c r="E110" s="84">
        <v>15.64</v>
      </c>
      <c r="F110" s="85">
        <v>450.65</v>
      </c>
      <c r="G110" s="146">
        <f t="shared" si="6"/>
        <v>7048.1660000000002</v>
      </c>
    </row>
    <row r="111" spans="1:10" ht="22.5" x14ac:dyDescent="0.25">
      <c r="A111" s="124" t="s">
        <v>317</v>
      </c>
      <c r="B111" s="153" t="s">
        <v>69</v>
      </c>
      <c r="C111" s="120" t="s">
        <v>68</v>
      </c>
      <c r="D111" s="83" t="s">
        <v>9</v>
      </c>
      <c r="E111" s="84">
        <v>1693.4544000000003</v>
      </c>
      <c r="F111" s="84">
        <v>6.48</v>
      </c>
      <c r="G111" s="137">
        <f t="shared" si="6"/>
        <v>10973.584512000003</v>
      </c>
    </row>
    <row r="112" spans="1:10" ht="33.75" x14ac:dyDescent="0.25">
      <c r="A112" s="124" t="s">
        <v>318</v>
      </c>
      <c r="B112" s="153" t="s">
        <v>70</v>
      </c>
      <c r="C112" s="120" t="s">
        <v>71</v>
      </c>
      <c r="D112" s="83" t="s">
        <v>9</v>
      </c>
      <c r="E112" s="84">
        <v>400</v>
      </c>
      <c r="F112" s="85">
        <v>7.21</v>
      </c>
      <c r="G112" s="146">
        <f t="shared" si="6"/>
        <v>2884</v>
      </c>
    </row>
    <row r="113" spans="1:7" ht="33.75" x14ac:dyDescent="0.25">
      <c r="A113" s="124" t="s">
        <v>319</v>
      </c>
      <c r="B113" s="153" t="s">
        <v>161</v>
      </c>
      <c r="C113" s="120" t="s">
        <v>162</v>
      </c>
      <c r="D113" s="83" t="s">
        <v>8</v>
      </c>
      <c r="E113" s="84">
        <v>140.84</v>
      </c>
      <c r="F113" s="84">
        <v>69.17</v>
      </c>
      <c r="G113" s="146">
        <f t="shared" si="6"/>
        <v>9741.9027999999998</v>
      </c>
    </row>
    <row r="114" spans="1:7" ht="22.5" x14ac:dyDescent="0.25">
      <c r="A114" s="124" t="s">
        <v>320</v>
      </c>
      <c r="B114" s="61" t="s">
        <v>74</v>
      </c>
      <c r="C114" s="120" t="s">
        <v>75</v>
      </c>
      <c r="D114" s="83" t="s">
        <v>8</v>
      </c>
      <c r="E114" s="84">
        <v>128.81</v>
      </c>
      <c r="F114" s="85">
        <v>41.56</v>
      </c>
      <c r="G114" s="146">
        <f t="shared" si="6"/>
        <v>5353.3436000000002</v>
      </c>
    </row>
    <row r="115" spans="1:7" ht="45" x14ac:dyDescent="0.25">
      <c r="A115" s="124" t="s">
        <v>321</v>
      </c>
      <c r="B115" s="61" t="s">
        <v>118</v>
      </c>
      <c r="C115" s="120" t="s">
        <v>119</v>
      </c>
      <c r="D115" s="83" t="s">
        <v>8</v>
      </c>
      <c r="E115" s="84">
        <v>111.65</v>
      </c>
      <c r="F115" s="85">
        <v>145.29</v>
      </c>
      <c r="G115" s="146">
        <f t="shared" si="6"/>
        <v>16221.628500000001</v>
      </c>
    </row>
    <row r="116" spans="1:7" x14ac:dyDescent="0.25">
      <c r="A116" s="122" t="s">
        <v>322</v>
      </c>
      <c r="B116" s="61"/>
      <c r="C116" s="125" t="s">
        <v>76</v>
      </c>
      <c r="D116" s="83"/>
      <c r="E116" s="84"/>
      <c r="F116" s="85"/>
      <c r="G116" s="155"/>
    </row>
    <row r="117" spans="1:7" x14ac:dyDescent="0.25">
      <c r="A117" s="124" t="s">
        <v>323</v>
      </c>
      <c r="B117" s="136">
        <v>140703</v>
      </c>
      <c r="C117" s="120" t="s">
        <v>40</v>
      </c>
      <c r="D117" s="83" t="s">
        <v>23</v>
      </c>
      <c r="E117" s="84">
        <v>8</v>
      </c>
      <c r="F117" s="85">
        <v>266.89</v>
      </c>
      <c r="G117" s="137">
        <f t="shared" ref="G117:G122" si="7">ROUND(E117*F117,2)</f>
        <v>2135.12</v>
      </c>
    </row>
    <row r="118" spans="1:7" ht="22.5" x14ac:dyDescent="0.25">
      <c r="A118" s="119" t="s">
        <v>324</v>
      </c>
      <c r="B118" s="136" t="s">
        <v>214</v>
      </c>
      <c r="C118" s="120" t="s">
        <v>105</v>
      </c>
      <c r="D118" s="83" t="s">
        <v>36</v>
      </c>
      <c r="E118" s="102">
        <v>26</v>
      </c>
      <c r="F118" s="85">
        <v>85.56</v>
      </c>
      <c r="G118" s="86">
        <f t="shared" si="7"/>
        <v>2224.56</v>
      </c>
    </row>
    <row r="119" spans="1:7" ht="22.5" x14ac:dyDescent="0.25">
      <c r="A119" s="119" t="s">
        <v>325</v>
      </c>
      <c r="B119" s="136">
        <v>141410</v>
      </c>
      <c r="C119" s="120" t="s">
        <v>44</v>
      </c>
      <c r="D119" s="83" t="s">
        <v>12</v>
      </c>
      <c r="E119" s="102">
        <v>99</v>
      </c>
      <c r="F119" s="85">
        <v>18.12</v>
      </c>
      <c r="G119" s="86">
        <f t="shared" si="7"/>
        <v>1793.88</v>
      </c>
    </row>
    <row r="120" spans="1:7" ht="22.5" x14ac:dyDescent="0.25">
      <c r="A120" s="119" t="s">
        <v>326</v>
      </c>
      <c r="B120" s="157" t="s">
        <v>42</v>
      </c>
      <c r="C120" s="120" t="s">
        <v>41</v>
      </c>
      <c r="D120" s="83" t="s">
        <v>12</v>
      </c>
      <c r="E120" s="158">
        <v>227.45</v>
      </c>
      <c r="F120" s="85">
        <v>23.71</v>
      </c>
      <c r="G120" s="137">
        <f t="shared" si="7"/>
        <v>5392.84</v>
      </c>
    </row>
    <row r="121" spans="1:7" ht="22.5" x14ac:dyDescent="0.25">
      <c r="A121" s="119" t="s">
        <v>327</v>
      </c>
      <c r="B121" s="136">
        <v>141909</v>
      </c>
      <c r="C121" s="120" t="s">
        <v>48</v>
      </c>
      <c r="D121" s="83" t="s">
        <v>12</v>
      </c>
      <c r="E121" s="102">
        <v>464.97</v>
      </c>
      <c r="F121" s="85">
        <v>53.3</v>
      </c>
      <c r="G121" s="86">
        <f t="shared" si="7"/>
        <v>24782.9</v>
      </c>
    </row>
    <row r="122" spans="1:7" ht="22.5" x14ac:dyDescent="0.25">
      <c r="A122" s="124" t="s">
        <v>328</v>
      </c>
      <c r="B122" s="136" t="s">
        <v>185</v>
      </c>
      <c r="C122" s="120" t="s">
        <v>47</v>
      </c>
      <c r="D122" s="83" t="s">
        <v>12</v>
      </c>
      <c r="E122" s="102">
        <v>37.380000000000003</v>
      </c>
      <c r="F122" s="85">
        <v>92.3</v>
      </c>
      <c r="G122" s="86">
        <f t="shared" si="7"/>
        <v>3450.17</v>
      </c>
    </row>
    <row r="123" spans="1:7" ht="45" x14ac:dyDescent="0.25">
      <c r="A123" s="124" t="s">
        <v>329</v>
      </c>
      <c r="B123" s="136" t="s">
        <v>109</v>
      </c>
      <c r="C123" s="120" t="s">
        <v>61</v>
      </c>
      <c r="D123" s="83" t="s">
        <v>12</v>
      </c>
      <c r="E123" s="102">
        <v>80.099999999999994</v>
      </c>
      <c r="F123" s="85">
        <v>122.65</v>
      </c>
      <c r="G123" s="86">
        <f t="shared" ref="G123:G137" si="8">ROUND(E123*F123,2)</f>
        <v>9824.27</v>
      </c>
    </row>
    <row r="124" spans="1:7" ht="22.5" x14ac:dyDescent="0.25">
      <c r="A124" s="124" t="s">
        <v>330</v>
      </c>
      <c r="B124" s="153" t="s">
        <v>53</v>
      </c>
      <c r="C124" s="120" t="s">
        <v>54</v>
      </c>
      <c r="D124" s="83" t="s">
        <v>23</v>
      </c>
      <c r="E124" s="102">
        <v>8</v>
      </c>
      <c r="F124" s="85">
        <v>72.510000000000005</v>
      </c>
      <c r="G124" s="86">
        <f t="shared" si="8"/>
        <v>580.08000000000004</v>
      </c>
    </row>
    <row r="125" spans="1:7" s="3" customFormat="1" x14ac:dyDescent="0.25">
      <c r="A125" s="124" t="s">
        <v>331</v>
      </c>
      <c r="B125" s="153" t="s">
        <v>56</v>
      </c>
      <c r="C125" s="120" t="s">
        <v>55</v>
      </c>
      <c r="D125" s="83" t="s">
        <v>23</v>
      </c>
      <c r="E125" s="102">
        <v>4</v>
      </c>
      <c r="F125" s="85">
        <v>54.81</v>
      </c>
      <c r="G125" s="86">
        <f t="shared" si="8"/>
        <v>219.24</v>
      </c>
    </row>
    <row r="126" spans="1:7" x14ac:dyDescent="0.25">
      <c r="A126" s="124" t="s">
        <v>332</v>
      </c>
      <c r="B126" s="136" t="s">
        <v>112</v>
      </c>
      <c r="C126" s="134" t="s">
        <v>106</v>
      </c>
      <c r="D126" s="83" t="s">
        <v>23</v>
      </c>
      <c r="E126" s="102">
        <v>1</v>
      </c>
      <c r="F126" s="85">
        <v>1477.47</v>
      </c>
      <c r="G126" s="86">
        <f t="shared" si="8"/>
        <v>1477.47</v>
      </c>
    </row>
    <row r="127" spans="1:7" x14ac:dyDescent="0.25">
      <c r="A127" s="122" t="s">
        <v>333</v>
      </c>
      <c r="B127" s="159"/>
      <c r="C127" s="123" t="s">
        <v>131</v>
      </c>
      <c r="D127" s="83"/>
      <c r="E127" s="102"/>
      <c r="F127" s="121"/>
      <c r="G127" s="86">
        <f t="shared" si="8"/>
        <v>0</v>
      </c>
    </row>
    <row r="128" spans="1:7" ht="22.5" x14ac:dyDescent="0.25">
      <c r="A128" s="119" t="s">
        <v>334</v>
      </c>
      <c r="B128" s="147" t="s">
        <v>132</v>
      </c>
      <c r="C128" s="148" t="s">
        <v>133</v>
      </c>
      <c r="D128" s="83" t="s">
        <v>12</v>
      </c>
      <c r="E128" s="102">
        <v>5</v>
      </c>
      <c r="F128" s="145">
        <v>10.16</v>
      </c>
      <c r="G128" s="86">
        <f t="shared" si="8"/>
        <v>50.8</v>
      </c>
    </row>
    <row r="129" spans="1:22" ht="56.25" x14ac:dyDescent="0.25">
      <c r="A129" s="119" t="s">
        <v>335</v>
      </c>
      <c r="B129" s="100">
        <v>151133</v>
      </c>
      <c r="C129" s="148" t="s">
        <v>134</v>
      </c>
      <c r="D129" s="83" t="s">
        <v>12</v>
      </c>
      <c r="E129" s="102">
        <v>30</v>
      </c>
      <c r="F129" s="145">
        <v>8.94</v>
      </c>
      <c r="G129" s="86">
        <f t="shared" si="8"/>
        <v>268.2</v>
      </c>
    </row>
    <row r="130" spans="1:22" ht="22.5" x14ac:dyDescent="0.25">
      <c r="A130" s="119" t="s">
        <v>336</v>
      </c>
      <c r="B130" s="147" t="s">
        <v>135</v>
      </c>
      <c r="C130" s="148" t="s">
        <v>136</v>
      </c>
      <c r="D130" s="83" t="s">
        <v>12</v>
      </c>
      <c r="E130" s="102">
        <v>10</v>
      </c>
      <c r="F130" s="145">
        <v>20.84</v>
      </c>
      <c r="G130" s="86">
        <f t="shared" si="8"/>
        <v>208.4</v>
      </c>
    </row>
    <row r="131" spans="1:22" ht="33.75" x14ac:dyDescent="0.25">
      <c r="A131" s="119" t="s">
        <v>337</v>
      </c>
      <c r="B131" s="147" t="s">
        <v>137</v>
      </c>
      <c r="C131" s="148" t="s">
        <v>138</v>
      </c>
      <c r="D131" s="83" t="s">
        <v>23</v>
      </c>
      <c r="E131" s="102">
        <v>4</v>
      </c>
      <c r="F131" s="145">
        <v>7.55</v>
      </c>
      <c r="G131" s="86">
        <f t="shared" si="8"/>
        <v>30.2</v>
      </c>
    </row>
    <row r="132" spans="1:22" ht="22.5" x14ac:dyDescent="0.25">
      <c r="A132" s="119" t="s">
        <v>338</v>
      </c>
      <c r="B132" s="147" t="s">
        <v>139</v>
      </c>
      <c r="C132" s="148" t="s">
        <v>140</v>
      </c>
      <c r="D132" s="83" t="s">
        <v>12</v>
      </c>
      <c r="E132" s="102">
        <v>60</v>
      </c>
      <c r="F132" s="145">
        <v>8.6300000000000008</v>
      </c>
      <c r="G132" s="86">
        <f t="shared" si="8"/>
        <v>517.79999999999995</v>
      </c>
    </row>
    <row r="133" spans="1:22" ht="45" x14ac:dyDescent="0.25">
      <c r="A133" s="119" t="s">
        <v>339</v>
      </c>
      <c r="B133" s="147" t="s">
        <v>141</v>
      </c>
      <c r="C133" s="148" t="s">
        <v>142</v>
      </c>
      <c r="D133" s="83" t="s">
        <v>12</v>
      </c>
      <c r="E133" s="102">
        <v>5</v>
      </c>
      <c r="F133" s="121">
        <v>42.96</v>
      </c>
      <c r="G133" s="86">
        <f t="shared" si="8"/>
        <v>214.8</v>
      </c>
    </row>
    <row r="134" spans="1:22" ht="22.5" x14ac:dyDescent="0.25">
      <c r="A134" s="119" t="s">
        <v>340</v>
      </c>
      <c r="B134" s="147" t="s">
        <v>58</v>
      </c>
      <c r="C134" s="148" t="s">
        <v>57</v>
      </c>
      <c r="D134" s="83" t="s">
        <v>17</v>
      </c>
      <c r="E134" s="102">
        <v>15</v>
      </c>
      <c r="F134" s="145">
        <v>45.19</v>
      </c>
      <c r="G134" s="86">
        <f t="shared" si="8"/>
        <v>677.85</v>
      </c>
    </row>
    <row r="135" spans="1:22" ht="22.5" x14ac:dyDescent="0.25">
      <c r="A135" s="119" t="s">
        <v>341</v>
      </c>
      <c r="B135" s="147" t="s">
        <v>143</v>
      </c>
      <c r="C135" s="148" t="s">
        <v>144</v>
      </c>
      <c r="D135" s="83" t="s">
        <v>12</v>
      </c>
      <c r="E135" s="102">
        <v>15</v>
      </c>
      <c r="F135" s="145">
        <v>19.37</v>
      </c>
      <c r="G135" s="86">
        <f t="shared" si="8"/>
        <v>290.55</v>
      </c>
    </row>
    <row r="136" spans="1:22" s="3" customFormat="1" ht="67.5" x14ac:dyDescent="0.25">
      <c r="A136" s="119" t="s">
        <v>342</v>
      </c>
      <c r="B136" s="147" t="s">
        <v>145</v>
      </c>
      <c r="C136" s="148" t="s">
        <v>355</v>
      </c>
      <c r="D136" s="83" t="s">
        <v>23</v>
      </c>
      <c r="E136" s="102">
        <v>1</v>
      </c>
      <c r="F136" s="145">
        <v>51.44</v>
      </c>
      <c r="G136" s="86">
        <f t="shared" si="8"/>
        <v>51.44</v>
      </c>
      <c r="H136" s="2"/>
      <c r="I136" s="2"/>
      <c r="J136" s="2"/>
      <c r="K136" s="2"/>
      <c r="L136" s="2"/>
      <c r="T136" s="2"/>
      <c r="U136" s="2"/>
      <c r="V136" s="2"/>
    </row>
    <row r="137" spans="1:22" s="3" customFormat="1" ht="56.25" x14ac:dyDescent="0.25">
      <c r="A137" s="119" t="s">
        <v>343</v>
      </c>
      <c r="B137" s="100" t="s">
        <v>186</v>
      </c>
      <c r="C137" s="148" t="s">
        <v>146</v>
      </c>
      <c r="D137" s="83" t="s">
        <v>23</v>
      </c>
      <c r="E137" s="102">
        <v>1</v>
      </c>
      <c r="F137" s="145">
        <v>1509.26</v>
      </c>
      <c r="G137" s="86">
        <f t="shared" si="8"/>
        <v>1509.26</v>
      </c>
      <c r="H137" s="2"/>
      <c r="I137" s="2"/>
      <c r="J137" s="2"/>
      <c r="K137" s="2"/>
      <c r="L137" s="2"/>
      <c r="T137" s="2"/>
      <c r="U137" s="2"/>
      <c r="V137" s="2"/>
    </row>
    <row r="138" spans="1:22" s="3" customFormat="1" x14ac:dyDescent="0.25">
      <c r="A138" s="182" t="s">
        <v>344</v>
      </c>
      <c r="B138" s="183"/>
      <c r="C138" s="183"/>
      <c r="D138" s="183"/>
      <c r="E138" s="183"/>
      <c r="F138" s="184"/>
      <c r="G138" s="135">
        <f>SUM(G82:G137)</f>
        <v>125262.059112</v>
      </c>
      <c r="H138" s="2"/>
      <c r="I138" s="2"/>
      <c r="J138" s="2"/>
      <c r="K138" s="2"/>
      <c r="L138" s="2"/>
      <c r="T138" s="2"/>
      <c r="U138" s="2"/>
      <c r="V138" s="2"/>
    </row>
    <row r="139" spans="1:22" s="3" customFormat="1" x14ac:dyDescent="0.25">
      <c r="A139" s="52">
        <v>6</v>
      </c>
      <c r="B139" s="152"/>
      <c r="C139" s="181" t="s">
        <v>25</v>
      </c>
      <c r="D139" s="181"/>
      <c r="E139" s="179"/>
      <c r="F139" s="179"/>
      <c r="G139" s="180"/>
      <c r="H139" s="2"/>
      <c r="I139" s="2"/>
      <c r="J139" s="2"/>
      <c r="K139" s="2"/>
      <c r="L139" s="2"/>
      <c r="T139" s="2"/>
      <c r="U139" s="2"/>
      <c r="V139" s="2"/>
    </row>
    <row r="140" spans="1:22" ht="45" x14ac:dyDescent="0.25">
      <c r="A140" s="90" t="s">
        <v>345</v>
      </c>
      <c r="B140" s="160">
        <v>30304</v>
      </c>
      <c r="C140" s="161" t="s">
        <v>26</v>
      </c>
      <c r="D140" s="162" t="s">
        <v>17</v>
      </c>
      <c r="E140" s="163">
        <v>100</v>
      </c>
      <c r="F140" s="65">
        <v>54.57</v>
      </c>
      <c r="G140" s="164">
        <f>F140*E140</f>
        <v>5457</v>
      </c>
    </row>
    <row r="141" spans="1:22" s="3" customFormat="1" x14ac:dyDescent="0.25">
      <c r="A141" s="182" t="s">
        <v>346</v>
      </c>
      <c r="B141" s="183"/>
      <c r="C141" s="183"/>
      <c r="D141" s="183"/>
      <c r="E141" s="183"/>
      <c r="F141" s="184"/>
      <c r="G141" s="165">
        <f>G140</f>
        <v>5457</v>
      </c>
      <c r="H141" s="2"/>
      <c r="I141" s="2"/>
      <c r="J141" s="2"/>
      <c r="K141" s="2"/>
      <c r="L141" s="2"/>
      <c r="T141" s="2"/>
      <c r="U141" s="2"/>
      <c r="V141" s="2"/>
    </row>
    <row r="142" spans="1:22" x14ac:dyDescent="0.25">
      <c r="A142" s="185"/>
      <c r="B142" s="186"/>
      <c r="C142" s="186"/>
      <c r="D142" s="186"/>
      <c r="E142" s="186"/>
      <c r="F142" s="186"/>
      <c r="G142" s="187"/>
    </row>
    <row r="143" spans="1:22" ht="15.75" thickBot="1" x14ac:dyDescent="0.3">
      <c r="A143" s="176" t="s">
        <v>81</v>
      </c>
      <c r="B143" s="177"/>
      <c r="C143" s="177"/>
      <c r="D143" s="177"/>
      <c r="E143" s="177"/>
      <c r="F143" s="178"/>
      <c r="G143" s="166">
        <f>G4+G13+G68+G79+G138+G141</f>
        <v>1398949.4440120007</v>
      </c>
    </row>
    <row r="144" spans="1:22" x14ac:dyDescent="0.25">
      <c r="G144" s="23"/>
    </row>
  </sheetData>
  <mergeCells count="13">
    <mergeCell ref="A1:F1"/>
    <mergeCell ref="C14:G14"/>
    <mergeCell ref="A5:F5"/>
    <mergeCell ref="A143:F143"/>
    <mergeCell ref="C69:G69"/>
    <mergeCell ref="C80:G80"/>
    <mergeCell ref="C139:G139"/>
    <mergeCell ref="A13:F13"/>
    <mergeCell ref="A68:F68"/>
    <mergeCell ref="A79:F79"/>
    <mergeCell ref="A138:F138"/>
    <mergeCell ref="A141:F141"/>
    <mergeCell ref="A142:G142"/>
  </mergeCells>
  <printOptions horizontalCentered="1"/>
  <pageMargins left="0.39370078740157483" right="0.39370078740157483" top="0.78740157480314965" bottom="0.78740157480314965" header="0" footer="0"/>
  <pageSetup paperSize="9" scale="50" orientation="portrait" verticalDpi="4294967295" r:id="rId1"/>
  <rowBreaks count="2" manualBreakCount="2">
    <brk id="86" max="6" man="1"/>
    <brk id="115" min="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opLeftCell="A10" workbookViewId="0">
      <selection activeCell="K35" sqref="K35"/>
    </sheetView>
  </sheetViews>
  <sheetFormatPr defaultRowHeight="15" x14ac:dyDescent="0.25"/>
  <cols>
    <col min="1" max="1" width="10.5703125" customWidth="1"/>
    <col min="6" max="6" width="21.42578125" bestFit="1" customWidth="1"/>
    <col min="7" max="7" width="22" bestFit="1" customWidth="1"/>
  </cols>
  <sheetData>
    <row r="1" spans="1:9" x14ac:dyDescent="0.25">
      <c r="A1" t="s">
        <v>82</v>
      </c>
    </row>
    <row r="3" spans="1:9" x14ac:dyDescent="0.25">
      <c r="B3" s="195" t="s">
        <v>83</v>
      </c>
      <c r="C3" s="196"/>
      <c r="D3" s="197"/>
    </row>
    <row r="4" spans="1:9" x14ac:dyDescent="0.25">
      <c r="B4" s="198"/>
      <c r="C4" s="199"/>
      <c r="D4" s="200"/>
    </row>
    <row r="5" spans="1:9" x14ac:dyDescent="0.25">
      <c r="B5" s="201" t="s">
        <v>84</v>
      </c>
      <c r="C5" s="9"/>
      <c r="D5" s="204" t="s">
        <v>86</v>
      </c>
    </row>
    <row r="6" spans="1:9" x14ac:dyDescent="0.25">
      <c r="B6" s="202"/>
      <c r="C6" s="9"/>
      <c r="D6" s="205"/>
    </row>
    <row r="7" spans="1:9" x14ac:dyDescent="0.25">
      <c r="B7" s="202"/>
      <c r="C7" s="194" t="s">
        <v>85</v>
      </c>
      <c r="D7" s="205"/>
    </row>
    <row r="8" spans="1:9" x14ac:dyDescent="0.25">
      <c r="B8" s="202"/>
      <c r="C8" s="194"/>
      <c r="D8" s="205"/>
    </row>
    <row r="9" spans="1:9" x14ac:dyDescent="0.25">
      <c r="B9" s="202"/>
      <c r="C9" s="9"/>
      <c r="D9" s="205"/>
    </row>
    <row r="10" spans="1:9" x14ac:dyDescent="0.25">
      <c r="B10" s="203"/>
      <c r="C10" s="9"/>
      <c r="D10" s="206"/>
    </row>
    <row r="11" spans="1:9" x14ac:dyDescent="0.25">
      <c r="B11" s="188" t="s">
        <v>87</v>
      </c>
      <c r="C11" s="189"/>
      <c r="D11" s="190"/>
    </row>
    <row r="12" spans="1:9" x14ac:dyDescent="0.25">
      <c r="B12" s="191"/>
      <c r="C12" s="192"/>
      <c r="D12" s="193"/>
    </row>
    <row r="14" spans="1:9" x14ac:dyDescent="0.25">
      <c r="F14" s="12" t="s">
        <v>83</v>
      </c>
      <c r="G14" s="13" t="s">
        <v>89</v>
      </c>
      <c r="H14" s="13" t="s">
        <v>97</v>
      </c>
      <c r="I14" s="13" t="s">
        <v>96</v>
      </c>
    </row>
    <row r="15" spans="1:9" x14ac:dyDescent="0.25">
      <c r="F15" s="10" t="s">
        <v>91</v>
      </c>
      <c r="G15" s="11" t="s">
        <v>90</v>
      </c>
      <c r="H15" s="14">
        <v>62.04</v>
      </c>
      <c r="I15" s="10"/>
    </row>
    <row r="16" spans="1:9" x14ac:dyDescent="0.25">
      <c r="F16" s="10" t="s">
        <v>88</v>
      </c>
      <c r="G16" s="11" t="s">
        <v>90</v>
      </c>
      <c r="H16" s="14">
        <f>8*45.85</f>
        <v>366.8</v>
      </c>
      <c r="I16" s="10"/>
    </row>
    <row r="17" spans="6:9" x14ac:dyDescent="0.25">
      <c r="F17" s="10" t="s">
        <v>92</v>
      </c>
      <c r="G17" s="11" t="s">
        <v>94</v>
      </c>
      <c r="H17" s="14">
        <v>16</v>
      </c>
      <c r="I17" s="10"/>
    </row>
    <row r="18" spans="6:9" x14ac:dyDescent="0.25">
      <c r="F18" s="10" t="s">
        <v>93</v>
      </c>
      <c r="G18" s="11" t="s">
        <v>95</v>
      </c>
      <c r="H18" s="14">
        <f>57.38+10*11.77</f>
        <v>175.07999999999998</v>
      </c>
      <c r="I18" s="10"/>
    </row>
    <row r="20" spans="6:9" x14ac:dyDescent="0.25">
      <c r="F20" s="12" t="s">
        <v>87</v>
      </c>
      <c r="G20" s="13" t="s">
        <v>89</v>
      </c>
      <c r="H20" s="13" t="s">
        <v>97</v>
      </c>
      <c r="I20" s="13" t="s">
        <v>96</v>
      </c>
    </row>
    <row r="21" spans="6:9" x14ac:dyDescent="0.25">
      <c r="F21" s="10" t="s">
        <v>91</v>
      </c>
      <c r="G21" s="11" t="s">
        <v>90</v>
      </c>
      <c r="H21" s="14">
        <v>62.04</v>
      </c>
      <c r="I21" s="10"/>
    </row>
    <row r="22" spans="6:9" x14ac:dyDescent="0.25">
      <c r="F22" s="10" t="s">
        <v>88</v>
      </c>
      <c r="G22" s="11" t="s">
        <v>90</v>
      </c>
      <c r="H22" s="14">
        <f>8*45.85</f>
        <v>366.8</v>
      </c>
      <c r="I22" s="10"/>
    </row>
    <row r="23" spans="6:9" x14ac:dyDescent="0.25">
      <c r="F23" s="10" t="s">
        <v>92</v>
      </c>
      <c r="G23" s="11" t="s">
        <v>94</v>
      </c>
      <c r="H23" s="14">
        <v>16</v>
      </c>
      <c r="I23" s="10"/>
    </row>
    <row r="24" spans="6:9" x14ac:dyDescent="0.25">
      <c r="F24" s="10" t="s">
        <v>93</v>
      </c>
      <c r="G24" s="11" t="s">
        <v>95</v>
      </c>
      <c r="H24" s="14">
        <f>57.38+10*11.77</f>
        <v>175.07999999999998</v>
      </c>
      <c r="I24" s="10"/>
    </row>
    <row r="26" spans="6:9" x14ac:dyDescent="0.25">
      <c r="F26" s="12" t="s">
        <v>84</v>
      </c>
      <c r="G26" s="13" t="s">
        <v>89</v>
      </c>
      <c r="H26" s="13" t="s">
        <v>97</v>
      </c>
      <c r="I26" s="13" t="s">
        <v>96</v>
      </c>
    </row>
    <row r="27" spans="6:9" x14ac:dyDescent="0.25">
      <c r="F27" s="10" t="s">
        <v>91</v>
      </c>
      <c r="G27" s="11" t="s">
        <v>90</v>
      </c>
      <c r="H27" s="8">
        <v>85.52</v>
      </c>
      <c r="I27" s="10"/>
    </row>
    <row r="28" spans="6:9" x14ac:dyDescent="0.25">
      <c r="F28" s="10" t="s">
        <v>88</v>
      </c>
      <c r="G28" s="11" t="s">
        <v>90</v>
      </c>
      <c r="H28" s="8">
        <f>36*13.6</f>
        <v>489.59999999999997</v>
      </c>
      <c r="I28" s="10"/>
    </row>
    <row r="29" spans="6:9" x14ac:dyDescent="0.25">
      <c r="F29" s="10" t="s">
        <v>92</v>
      </c>
      <c r="G29" s="11" t="s">
        <v>94</v>
      </c>
      <c r="H29" s="8">
        <v>19.2</v>
      </c>
      <c r="I29" s="10"/>
    </row>
    <row r="30" spans="6:9" x14ac:dyDescent="0.25">
      <c r="F30" s="10" t="s">
        <v>93</v>
      </c>
      <c r="G30" s="11" t="s">
        <v>95</v>
      </c>
      <c r="H30" s="8">
        <f>(16.3*4)+116.52</f>
        <v>181.72</v>
      </c>
      <c r="I30" s="10"/>
    </row>
    <row r="32" spans="6:9" x14ac:dyDescent="0.25">
      <c r="F32" s="12" t="s">
        <v>86</v>
      </c>
      <c r="G32" s="13" t="s">
        <v>89</v>
      </c>
      <c r="H32" s="13" t="s">
        <v>97</v>
      </c>
      <c r="I32" s="13" t="s">
        <v>96</v>
      </c>
    </row>
    <row r="33" spans="6:10" x14ac:dyDescent="0.25">
      <c r="F33" s="10" t="s">
        <v>91</v>
      </c>
      <c r="G33" s="11" t="s">
        <v>90</v>
      </c>
      <c r="H33" s="8">
        <v>85.52</v>
      </c>
      <c r="I33" s="10"/>
    </row>
    <row r="34" spans="6:10" x14ac:dyDescent="0.25">
      <c r="F34" s="10" t="s">
        <v>88</v>
      </c>
      <c r="G34" s="11" t="s">
        <v>90</v>
      </c>
      <c r="H34" s="8">
        <f>36*13.6</f>
        <v>489.59999999999997</v>
      </c>
      <c r="I34" s="10"/>
    </row>
    <row r="35" spans="6:10" x14ac:dyDescent="0.25">
      <c r="F35" s="10" t="s">
        <v>92</v>
      </c>
      <c r="G35" s="11" t="s">
        <v>94</v>
      </c>
      <c r="H35" s="8">
        <v>19.2</v>
      </c>
      <c r="I35" s="10"/>
    </row>
    <row r="36" spans="6:10" x14ac:dyDescent="0.25">
      <c r="F36" s="10" t="s">
        <v>93</v>
      </c>
      <c r="G36" s="11" t="s">
        <v>95</v>
      </c>
      <c r="H36" s="8">
        <f>(16.3*4)+116.52</f>
        <v>181.72</v>
      </c>
      <c r="I36" s="10"/>
    </row>
    <row r="38" spans="6:10" x14ac:dyDescent="0.25">
      <c r="F38" s="12" t="s">
        <v>85</v>
      </c>
      <c r="G38" s="13" t="s">
        <v>89</v>
      </c>
      <c r="H38" s="13" t="s">
        <v>97</v>
      </c>
      <c r="I38" s="13" t="s">
        <v>96</v>
      </c>
    </row>
    <row r="39" spans="6:10" x14ac:dyDescent="0.25">
      <c r="F39" s="10" t="s">
        <v>91</v>
      </c>
      <c r="G39" s="11" t="s">
        <v>90</v>
      </c>
      <c r="H39" s="8">
        <v>22.68</v>
      </c>
      <c r="I39" s="10"/>
    </row>
    <row r="40" spans="6:10" x14ac:dyDescent="0.25">
      <c r="F40" s="10" t="s">
        <v>88</v>
      </c>
      <c r="G40" s="11" t="s">
        <v>90</v>
      </c>
      <c r="H40" s="8">
        <v>149.52000000000001</v>
      </c>
      <c r="I40" s="10"/>
    </row>
    <row r="41" spans="6:10" x14ac:dyDescent="0.25">
      <c r="F41" s="10" t="s">
        <v>92</v>
      </c>
      <c r="G41" s="11" t="s">
        <v>94</v>
      </c>
      <c r="H41" s="8">
        <v>4.8</v>
      </c>
      <c r="I41" s="10"/>
    </row>
    <row r="42" spans="6:10" x14ac:dyDescent="0.25">
      <c r="F42" s="10" t="s">
        <v>93</v>
      </c>
      <c r="G42" s="11" t="s">
        <v>95</v>
      </c>
      <c r="H42" s="8">
        <v>68.33</v>
      </c>
      <c r="I42" s="10"/>
    </row>
    <row r="44" spans="6:10" x14ac:dyDescent="0.25">
      <c r="F44" s="12" t="s">
        <v>98</v>
      </c>
      <c r="G44" s="13" t="s">
        <v>89</v>
      </c>
      <c r="H44" s="13" t="s">
        <v>97</v>
      </c>
      <c r="I44" s="13" t="s">
        <v>96</v>
      </c>
      <c r="J44" s="18" t="s">
        <v>99</v>
      </c>
    </row>
    <row r="45" spans="6:10" x14ac:dyDescent="0.25">
      <c r="F45" s="12" t="s">
        <v>91</v>
      </c>
      <c r="G45" s="15" t="s">
        <v>90</v>
      </c>
      <c r="H45" s="16">
        <f>H39+H33+H27+H21+H15</f>
        <v>317.79999999999995</v>
      </c>
      <c r="I45" s="17">
        <v>5.21</v>
      </c>
      <c r="J45" s="19">
        <f>H45*I45</f>
        <v>1655.7379999999998</v>
      </c>
    </row>
    <row r="46" spans="6:10" x14ac:dyDescent="0.25">
      <c r="F46" s="12" t="s">
        <v>88</v>
      </c>
      <c r="G46" s="15" t="s">
        <v>90</v>
      </c>
      <c r="H46" s="16">
        <f>H40+H34+H28+H22+H16</f>
        <v>1862.32</v>
      </c>
      <c r="I46" s="17">
        <v>5.21</v>
      </c>
      <c r="J46" s="19">
        <f>H46*I46</f>
        <v>9702.6872000000003</v>
      </c>
    </row>
    <row r="47" spans="6:10" x14ac:dyDescent="0.25">
      <c r="F47" s="12" t="s">
        <v>92</v>
      </c>
      <c r="G47" s="15" t="s">
        <v>94</v>
      </c>
      <c r="H47" s="16">
        <f>H41+H35+H29+H23+H17</f>
        <v>75.2</v>
      </c>
      <c r="I47" s="17">
        <v>1.5</v>
      </c>
      <c r="J47" s="19">
        <f>H47*I47</f>
        <v>112.80000000000001</v>
      </c>
    </row>
    <row r="48" spans="6:10" x14ac:dyDescent="0.25">
      <c r="F48" s="12" t="s">
        <v>93</v>
      </c>
      <c r="G48" s="15" t="s">
        <v>95</v>
      </c>
      <c r="H48" s="16">
        <f>H42+H36+H30+H24+H18</f>
        <v>781.92999999999984</v>
      </c>
      <c r="I48" s="17">
        <v>1.5</v>
      </c>
      <c r="J48" s="19">
        <f>H48*I48</f>
        <v>1172.8949999999998</v>
      </c>
    </row>
    <row r="49" spans="10:10" x14ac:dyDescent="0.25">
      <c r="J49" s="20">
        <f>SUM(J45:J48)</f>
        <v>12644.120199999999</v>
      </c>
    </row>
  </sheetData>
  <mergeCells count="5">
    <mergeCell ref="B11:D12"/>
    <mergeCell ref="C7:C8"/>
    <mergeCell ref="B3:D4"/>
    <mergeCell ref="B5:B10"/>
    <mergeCell ref="D5:D10"/>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TELHADO ESTR. METÁLICA</vt:lpstr>
      <vt:lpstr>Quant</vt:lpstr>
      <vt:lpstr>Plan1</vt:lpstr>
      <vt:lpstr>'TELHADO ESTR. METÁLICA'!Area_de_impressao</vt:lpstr>
      <vt:lpstr>'TELHADO ESTR. METÁLICA'!Titulos_de_impressao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TCE-ES</dc:creator>
  <cp:lastModifiedBy>TCE-ES</cp:lastModifiedBy>
  <cp:lastPrinted>2017-08-21T17:08:14Z</cp:lastPrinted>
  <dcterms:created xsi:type="dcterms:W3CDTF">2017-06-12T16:02:16Z</dcterms:created>
  <dcterms:modified xsi:type="dcterms:W3CDTF">2017-10-27T17:37:20Z</dcterms:modified>
</cp:coreProperties>
</file>